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rashodi" sheetId="1" r:id="rId1"/>
    <sheet name="prihodi" sheetId="2" r:id="rId2"/>
  </sheets>
  <definedNames>
    <definedName name="_xlnm.Print_Titles" localSheetId="0">'rashodi'!$1:$1</definedName>
  </definedNames>
  <calcPr fullCalcOnLoad="1"/>
</workbook>
</file>

<file path=xl/sharedStrings.xml><?xml version="1.0" encoding="utf-8"?>
<sst xmlns="http://schemas.openxmlformats.org/spreadsheetml/2006/main" count="332" uniqueCount="238">
  <si>
    <t>KONTO</t>
  </si>
  <si>
    <t>POZICIJA</t>
  </si>
  <si>
    <t>VRSTA RASHODA / IZDATAKA</t>
  </si>
  <si>
    <t>Razdjel 006 UO ZA OBRAZOVANJE, ŠPORT I KULTURU</t>
  </si>
  <si>
    <t>Glava 00601 OSNOVNE ŠKOLE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</si>
  <si>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</si>
  <si>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</si>
  <si>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</si>
  <si>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</si>
  <si>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</si>
  <si>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Ostali rashodi za zaposlene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</si>
  <si>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</si>
  <si>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</si>
  <si>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</si>
  <si>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</si>
  <si>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</si>
  <si>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</si>
  <si>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</si>
  <si>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</si>
  <si>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</si>
  <si>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</si>
  <si>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</si>
  <si>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</si>
  <si>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</si>
  <si>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</si>
  <si>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</si>
  <si>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</si>
  <si>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</si>
  <si>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</si>
  <si>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32319</t>
  </si>
  <si>
    <t>Usluge  prijevoza učenika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</si>
  <si>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</si>
  <si>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</si>
  <si>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</si>
  <si>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</si>
  <si>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</si>
  <si>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</si>
  <si>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</si>
  <si>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R0518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</si>
  <si>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</si>
  <si>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</si>
  <si>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</si>
  <si>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</si>
  <si>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</si>
  <si>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</si>
  <si>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</si>
  <si>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</si>
  <si>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</si>
  <si>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</si>
  <si>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</si>
  <si>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</si>
  <si>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</si>
  <si>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</si>
  <si>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</si>
  <si>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</si>
  <si>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</si>
  <si>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</si>
  <si>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</si>
  <si>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</si>
  <si>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</si>
  <si>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Aktivnost A600006 Financiranje iznad minimalnog standarda-osnovno školstvo</t>
  </si>
  <si>
    <t>Izvor  3.1. VLASTITI PRIHODI- PK</t>
  </si>
  <si>
    <t>3113</t>
  </si>
  <si>
    <t>3132</t>
  </si>
  <si>
    <t>Doprinosi za obvezno zdravstveno osiguranje</t>
  </si>
  <si>
    <t>3222</t>
  </si>
  <si>
    <t>Materijal i sirovine</t>
  </si>
  <si>
    <t>Članarine i norme</t>
  </si>
  <si>
    <t>Ostali nespomenuti rashodi</t>
  </si>
  <si>
    <t>4221</t>
  </si>
  <si>
    <t>Uredska oprema i namještaj</t>
  </si>
  <si>
    <t>4241</t>
  </si>
  <si>
    <t>Knjige</t>
  </si>
  <si>
    <t>Izvor  4.2. PRIHODI ZA POSEBNE NAMJENE - PK</t>
  </si>
  <si>
    <t>Izvor  5.3. POMOĆI - PK</t>
  </si>
  <si>
    <t>3111</t>
  </si>
  <si>
    <t>Plaće za redovan rad-MZO</t>
  </si>
  <si>
    <t>Plaće za prekovremeni rad- MZO</t>
  </si>
  <si>
    <t>3114</t>
  </si>
  <si>
    <t>Plaće za posebne uvjete rada- MZO</t>
  </si>
  <si>
    <t>Ostali rashodi za zaposlene- MZO</t>
  </si>
  <si>
    <t>Doprinosi za obvezno zdravstveno osiguranje- MZO</t>
  </si>
  <si>
    <t>3212</t>
  </si>
  <si>
    <t>Naknade za prijevoz, za rad na terenu i odvojeni život- MZO</t>
  </si>
  <si>
    <t>3722</t>
  </si>
  <si>
    <t>Naknade građanima i kućanstvima u naravi</t>
  </si>
  <si>
    <t>Uređaji, strojevi i oprema za ostale namjene</t>
  </si>
  <si>
    <t>Izvor  6.2. DONACIJE - PK</t>
  </si>
  <si>
    <t>Izvor  7.2. PRIHODI OD PRODAJE NEFINANCIJSKE IMOVINE -PK</t>
  </si>
  <si>
    <t>Aktivnost A600012 Osiguranje školske prehrane za djecu u riziku od siromaštva</t>
  </si>
  <si>
    <t>Izvor  5.1. POMOĆI - BPŽ</t>
  </si>
  <si>
    <t>Kapitalni projekt K600003 Ulaganja u osnovne škole</t>
  </si>
  <si>
    <t>Glava 00604 OSTALE JAVNE POTREBE U OBRAZOVANJU,ŠPORTU I KULTURI</t>
  </si>
  <si>
    <t>Aktivnost A600011 Pomoćnici u nastavi</t>
  </si>
  <si>
    <t>Plaće za redovan rad</t>
  </si>
  <si>
    <t>Službena potovanja</t>
  </si>
  <si>
    <t>Aktivnost A600014 Projekt "Školska shema"</t>
  </si>
  <si>
    <t>Aktivnost A600027 Projekt "Medni dan "</t>
  </si>
  <si>
    <t>VRSTA PRIHODA / PRIMITAKA</t>
  </si>
  <si>
    <t>6614</t>
  </si>
  <si>
    <t>Prihodi od prodaje proizvoda i robe</t>
  </si>
  <si>
    <t>6615</t>
  </si>
  <si>
    <t>P0286-3</t>
  </si>
  <si>
    <t>Prihodi od pruženih usluga</t>
  </si>
  <si>
    <t>Prihodi od pruženih usluga- najam</t>
  </si>
  <si>
    <t>6526</t>
  </si>
  <si>
    <t>Ostali nespomenuti prihodi</t>
  </si>
  <si>
    <t>6331</t>
  </si>
  <si>
    <t>Tekuće pomoći iz proračuna</t>
  </si>
  <si>
    <t>6341</t>
  </si>
  <si>
    <t>Tekuće pomoći od izvanproračunskih korisnika</t>
  </si>
  <si>
    <t>6361</t>
  </si>
  <si>
    <t>Tekuće pomoći proračunskim korisnicima iz proračuna koji imne nadležan</t>
  </si>
  <si>
    <t>6362</t>
  </si>
  <si>
    <t>Kapitalne pomoći proračunskim korisnicima iz proračuna koji im nije nadležan</t>
  </si>
  <si>
    <t>6381</t>
  </si>
  <si>
    <t>Tekuće pomoći iz državnog proračuna temeljem prijenosa EU srdstava</t>
  </si>
  <si>
    <t>6631</t>
  </si>
  <si>
    <t>Tekuće donacije</t>
  </si>
  <si>
    <t>P0600</t>
  </si>
  <si>
    <t>Tekuće pomoći proračunskim korisnicima iz proračuna koji im nije nadležan-MZO</t>
  </si>
  <si>
    <t xml:space="preserve">Razdjel 006 UO ZA OBRAZOVANJE, ŠPORT I KULTURU                                              SVEUKUPNO </t>
  </si>
  <si>
    <t>POMOĆNICI  U NASTAVI</t>
  </si>
  <si>
    <t>Grafikon 3</t>
  </si>
  <si>
    <t>INDEKS   6/4*100</t>
  </si>
  <si>
    <t>INDEKS    6/5*100</t>
  </si>
  <si>
    <t xml:space="preserve">  </t>
  </si>
  <si>
    <t>Grafikon 1</t>
  </si>
  <si>
    <t>INDEKS 6/4*100</t>
  </si>
  <si>
    <t>INDEKS 6/5*100</t>
  </si>
  <si>
    <t>Proračunski korisnik 9281 OŠ LJUDEVITA GAJA NOVA GRADIŠKA</t>
  </si>
  <si>
    <t>R3728</t>
  </si>
  <si>
    <t>R2657</t>
  </si>
  <si>
    <t xml:space="preserve">Uredski materijal i ostali </t>
  </si>
  <si>
    <t>R2867</t>
  </si>
  <si>
    <t>Naknada za rad predst.</t>
  </si>
  <si>
    <t>R0458</t>
  </si>
  <si>
    <t>R2664</t>
  </si>
  <si>
    <t>R3253</t>
  </si>
  <si>
    <t>R3073</t>
  </si>
  <si>
    <t>Uredski materijal i ostali</t>
  </si>
  <si>
    <t>R3285</t>
  </si>
  <si>
    <t>R3266</t>
  </si>
  <si>
    <t>R3266-1</t>
  </si>
  <si>
    <t>R3267</t>
  </si>
  <si>
    <t>R3661</t>
  </si>
  <si>
    <t>R2128-1</t>
  </si>
  <si>
    <t>R4213</t>
  </si>
  <si>
    <t>R0439-01</t>
  </si>
  <si>
    <t>R0439</t>
  </si>
  <si>
    <t>R0440</t>
  </si>
  <si>
    <t>R2632</t>
  </si>
  <si>
    <t>R0441</t>
  </si>
  <si>
    <t>R0442</t>
  </si>
  <si>
    <t>R0443</t>
  </si>
  <si>
    <t>R0444</t>
  </si>
  <si>
    <t>R0444-1</t>
  </si>
  <si>
    <t>R0445</t>
  </si>
  <si>
    <t>R0446</t>
  </si>
  <si>
    <t>R0447</t>
  </si>
  <si>
    <t>R0448</t>
  </si>
  <si>
    <t>R0449</t>
  </si>
  <si>
    <t>R0451</t>
  </si>
  <si>
    <t>R0452</t>
  </si>
  <si>
    <t>R2266</t>
  </si>
  <si>
    <t>R0453</t>
  </si>
  <si>
    <t>R0454</t>
  </si>
  <si>
    <t>R0455</t>
  </si>
  <si>
    <t>R3025</t>
  </si>
  <si>
    <t>R0456</t>
  </si>
  <si>
    <t>R0457</t>
  </si>
  <si>
    <t>R2265</t>
  </si>
  <si>
    <t>R2657-1</t>
  </si>
  <si>
    <t>R4232</t>
  </si>
  <si>
    <t>R3226</t>
  </si>
  <si>
    <t>R2696-1</t>
  </si>
  <si>
    <t>R2263-1</t>
  </si>
  <si>
    <t>R2314</t>
  </si>
  <si>
    <t>R2263-3</t>
  </si>
  <si>
    <t>R4536</t>
  </si>
  <si>
    <t>R4537</t>
  </si>
  <si>
    <t>R4538</t>
  </si>
  <si>
    <t>R2263-31</t>
  </si>
  <si>
    <t>R4541</t>
  </si>
  <si>
    <t>R4539</t>
  </si>
  <si>
    <t>R2666</t>
  </si>
  <si>
    <t>R4540</t>
  </si>
  <si>
    <t>R2262</t>
  </si>
  <si>
    <t>R2631</t>
  </si>
  <si>
    <t>R2264</t>
  </si>
  <si>
    <t>R2261</t>
  </si>
  <si>
    <t>R2263</t>
  </si>
  <si>
    <t>R2263-2</t>
  </si>
  <si>
    <t>R3221</t>
  </si>
  <si>
    <t>R3252</t>
  </si>
  <si>
    <t>R3647</t>
  </si>
  <si>
    <t>R0459</t>
  </si>
  <si>
    <t xml:space="preserve">                           Grafikon 1</t>
  </si>
  <si>
    <t xml:space="preserve">                         Grafikon 2</t>
  </si>
  <si>
    <t>P0205</t>
  </si>
  <si>
    <t>Stambeni objekti za zaposlene</t>
  </si>
  <si>
    <t>P0094-2</t>
  </si>
  <si>
    <t>P0094-1</t>
  </si>
  <si>
    <t>P0094</t>
  </si>
  <si>
    <t>P0211</t>
  </si>
  <si>
    <t>P0260</t>
  </si>
  <si>
    <t>P0211-1</t>
  </si>
  <si>
    <t>P0601</t>
  </si>
  <si>
    <t>P0552</t>
  </si>
  <si>
    <t>P0579</t>
  </si>
  <si>
    <t>P0379</t>
  </si>
  <si>
    <t>POLUGODIŠNJI IZVJEŠTAJ O IZVRŠENJU FINANCIJSKOG PLANA  OSNOVNE ŠKOLE LJUDEVITA GAJA NOVA GRADIŠKA</t>
  </si>
  <si>
    <t>P0639</t>
  </si>
  <si>
    <t>Višak prihoda</t>
  </si>
  <si>
    <t>P0640</t>
  </si>
  <si>
    <t>P0641</t>
  </si>
  <si>
    <t>P0642</t>
  </si>
  <si>
    <t>P0643</t>
  </si>
  <si>
    <t>R2665</t>
  </si>
  <si>
    <t>Uluge telefona,pošte i pr.</t>
  </si>
  <si>
    <t>OSTVARENO 2022. DO 30.06.2022.</t>
  </si>
  <si>
    <t xml:space="preserve">                          ZA 2023.GODINU </t>
  </si>
  <si>
    <t>OSTVARENI RASHODI 2022. I 2023.GODINE</t>
  </si>
  <si>
    <t>OSTVARENO 01.01.-30.06.2022.</t>
  </si>
  <si>
    <t>PLANIRANO 2023.</t>
  </si>
  <si>
    <t xml:space="preserve">OSTVARENO DO 30.06.2023. </t>
  </si>
  <si>
    <t>R4984</t>
  </si>
  <si>
    <t>R4938</t>
  </si>
  <si>
    <t>Naknada za prijevoz,za</t>
  </si>
  <si>
    <t>OSTVARENO 2023. DO 30.06.2023.</t>
  </si>
  <si>
    <t>OSTVARENI PRIHODI 2022. I 2023.GODINE</t>
  </si>
  <si>
    <t>R4873</t>
  </si>
  <si>
    <t>r2665</t>
  </si>
  <si>
    <t xml:space="preserve"> R3896</t>
  </si>
  <si>
    <t>Aktivnost A600031 Prehrana za  učenike osnovnih škola</t>
  </si>
  <si>
    <t>R5000</t>
  </si>
  <si>
    <t>Izvor  1.1.1. OPĆI PRIHODI I PRIMITCI</t>
  </si>
  <si>
    <t>R3266-2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</si>
</sst>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[$-41A]d\.\ mmmm\ yyyy\."/>
    <numFmt numFmtId="188" formatCode="#,##0.00_ ;\-#,##0.00\ "/>
    <numFmt numFmtId="189" formatCode="[$-1041A]#,##0.0;\-\ #,##0.0"/>
    <numFmt numFmtId="190" formatCode="[$-1041A]#,##0.000;\-\ #,##0.000"/>
    <numFmt numFmtId="191" formatCode="[$-1041A]#,##0.0000;\-\ #,##0.0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horizontal="center" vertical="top" wrapText="1" readingOrder="1"/>
      <protection locked="0"/>
    </xf>
    <xf numFmtId="0" fontId="0" fillId="22" borderId="10" xfId="0" applyFill="1" applyBorder="1" applyAlignment="1">
      <alignment/>
    </xf>
    <xf numFmtId="185" fontId="3" fillId="33" borderId="10" xfId="0" applyNumberFormat="1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185" fontId="5" fillId="0" borderId="10" xfId="0" applyNumberFormat="1" applyFont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185" fontId="3" fillId="36" borderId="10" xfId="0" applyNumberFormat="1" applyFont="1" applyFill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188" fontId="0" fillId="0" borderId="0" xfId="0" applyNumberFormat="1" applyAlignment="1">
      <alignment/>
    </xf>
    <xf numFmtId="185" fontId="8" fillId="22" borderId="10" xfId="0" applyNumberFormat="1" applyFont="1" applyFill="1" applyBorder="1" applyAlignment="1">
      <alignment wrapText="1"/>
    </xf>
    <xf numFmtId="185" fontId="8" fillId="37" borderId="10" xfId="0" applyNumberFormat="1" applyFont="1" applyFill="1" applyBorder="1" applyAlignment="1">
      <alignment wrapText="1"/>
    </xf>
    <xf numFmtId="185" fontId="8" fillId="0" borderId="10" xfId="0" applyNumberFormat="1" applyFont="1" applyBorder="1" applyAlignment="1">
      <alignment wrapText="1"/>
    </xf>
    <xf numFmtId="185" fontId="8" fillId="14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85" fontId="9" fillId="37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readingOrder="1"/>
    </xf>
    <xf numFmtId="0" fontId="11" fillId="0" borderId="0" xfId="0" applyFont="1" applyBorder="1" applyAlignment="1">
      <alignment horizontal="center" readingOrder="1"/>
    </xf>
    <xf numFmtId="0" fontId="11" fillId="0" borderId="0" xfId="0" applyFont="1" applyBorder="1" applyAlignment="1">
      <alignment horizontal="center" wrapText="1" readingOrder="1"/>
    </xf>
    <xf numFmtId="185" fontId="13" fillId="38" borderId="10" xfId="0" applyNumberFormat="1" applyFont="1" applyFill="1" applyBorder="1" applyAlignment="1" applyProtection="1">
      <alignment vertical="center" wrapText="1" readingOrder="1"/>
      <protection locked="0"/>
    </xf>
    <xf numFmtId="185" fontId="8" fillId="39" borderId="10" xfId="0" applyNumberFormat="1" applyFont="1" applyFill="1" applyBorder="1" applyAlignment="1">
      <alignment wrapText="1"/>
    </xf>
    <xf numFmtId="185" fontId="3" fillId="38" borderId="10" xfId="0" applyNumberFormat="1" applyFont="1" applyFill="1" applyBorder="1" applyAlignment="1" applyProtection="1">
      <alignment vertical="top" wrapText="1" readingOrder="1"/>
      <protection locked="0"/>
    </xf>
    <xf numFmtId="0" fontId="0" fillId="39" borderId="10" xfId="0" applyFill="1" applyBorder="1" applyAlignment="1">
      <alignment/>
    </xf>
    <xf numFmtId="185" fontId="4" fillId="0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10" xfId="0" applyNumberFormat="1" applyBorder="1" applyAlignment="1">
      <alignment/>
    </xf>
    <xf numFmtId="185" fontId="0" fillId="14" borderId="10" xfId="0" applyNumberFormat="1" applyFill="1" applyBorder="1" applyAlignment="1">
      <alignment/>
    </xf>
    <xf numFmtId="185" fontId="5" fillId="0" borderId="10" xfId="0" applyNumberFormat="1" applyFont="1" applyFill="1" applyBorder="1" applyAlignment="1" applyProtection="1">
      <alignment vertical="top" wrapText="1" readingOrder="1"/>
      <protection locked="0"/>
    </xf>
    <xf numFmtId="185" fontId="4" fillId="36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0" xfId="0" applyNumberFormat="1" applyAlignment="1">
      <alignment/>
    </xf>
    <xf numFmtId="0" fontId="0" fillId="8" borderId="10" xfId="0" applyFill="1" applyBorder="1" applyAlignment="1">
      <alignment/>
    </xf>
    <xf numFmtId="185" fontId="3" fillId="40" borderId="10" xfId="0" applyNumberFormat="1" applyFont="1" applyFill="1" applyBorder="1" applyAlignment="1" applyProtection="1">
      <alignment vertical="top" wrapText="1" readingOrder="1"/>
      <protection locked="0"/>
    </xf>
    <xf numFmtId="0" fontId="0" fillId="8" borderId="10" xfId="0" applyFont="1" applyFill="1" applyBorder="1" applyAlignment="1">
      <alignment/>
    </xf>
    <xf numFmtId="0" fontId="16" fillId="0" borderId="0" xfId="0" applyFont="1" applyAlignment="1">
      <alignment wrapText="1"/>
    </xf>
    <xf numFmtId="185" fontId="8" fillId="37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185" fontId="9" fillId="37" borderId="10" xfId="0" applyNumberFormat="1" applyFont="1" applyFill="1" applyBorder="1" applyAlignment="1">
      <alignment vertical="center" wrapText="1"/>
    </xf>
    <xf numFmtId="185" fontId="4" fillId="34" borderId="10" xfId="0" applyNumberFormat="1" applyFont="1" applyFill="1" applyBorder="1" applyAlignment="1" applyProtection="1">
      <alignment vertical="center" wrapText="1"/>
      <protection locked="0"/>
    </xf>
    <xf numFmtId="185" fontId="4" fillId="35" borderId="10" xfId="0" applyNumberFormat="1" applyFont="1" applyFill="1" applyBorder="1" applyAlignment="1" applyProtection="1">
      <alignment vertical="center" wrapText="1"/>
      <protection locked="0"/>
    </xf>
    <xf numFmtId="185" fontId="9" fillId="37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5" fontId="4" fillId="37" borderId="10" xfId="0" applyNumberFormat="1" applyFont="1" applyFill="1" applyBorder="1" applyAlignment="1" applyProtection="1">
      <alignment vertical="top" wrapText="1" readingOrder="1"/>
      <protection locked="0"/>
    </xf>
    <xf numFmtId="185" fontId="8" fillId="0" borderId="10" xfId="0" applyNumberFormat="1" applyFont="1" applyBorder="1" applyAlignment="1">
      <alignment/>
    </xf>
    <xf numFmtId="185" fontId="8" fillId="14" borderId="10" xfId="0" applyNumberFormat="1" applyFont="1" applyFill="1" applyBorder="1" applyAlignment="1">
      <alignment/>
    </xf>
    <xf numFmtId="0" fontId="8" fillId="14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 wrapText="1" readingOrder="1"/>
      <protection locked="0"/>
    </xf>
    <xf numFmtId="0" fontId="14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/>
    </xf>
    <xf numFmtId="185" fontId="55" fillId="14" borderId="10" xfId="0" applyNumberFormat="1" applyFont="1" applyFill="1" applyBorder="1" applyAlignment="1">
      <alignment/>
    </xf>
    <xf numFmtId="185" fontId="55" fillId="36" borderId="10" xfId="0" applyNumberFormat="1" applyFont="1" applyFill="1" applyBorder="1" applyAlignment="1" applyProtection="1">
      <alignment vertical="top" wrapText="1" readingOrder="1"/>
      <protection locked="0"/>
    </xf>
    <xf numFmtId="190" fontId="55" fillId="14" borderId="10" xfId="0" applyNumberFormat="1" applyFont="1" applyFill="1" applyBorder="1" applyAlignment="1">
      <alignment/>
    </xf>
    <xf numFmtId="185" fontId="56" fillId="39" borderId="10" xfId="0" applyNumberFormat="1" applyFont="1" applyFill="1" applyBorder="1" applyAlignment="1">
      <alignment vertical="center"/>
    </xf>
    <xf numFmtId="185" fontId="8" fillId="8" borderId="10" xfId="0" applyNumberFormat="1" applyFont="1" applyFill="1" applyBorder="1" applyAlignment="1">
      <alignment/>
    </xf>
    <xf numFmtId="185" fontId="9" fillId="37" borderId="10" xfId="0" applyNumberFormat="1" applyFont="1" applyFill="1" applyBorder="1" applyAlignment="1">
      <alignment/>
    </xf>
    <xf numFmtId="185" fontId="9" fillId="14" borderId="10" xfId="0" applyNumberFormat="1" applyFont="1" applyFill="1" applyBorder="1" applyAlignment="1">
      <alignment/>
    </xf>
    <xf numFmtId="185" fontId="5" fillId="0" borderId="10" xfId="0" applyNumberFormat="1" applyFont="1" applyBorder="1" applyAlignment="1" applyProtection="1">
      <alignment wrapText="1" readingOrder="1"/>
      <protection locked="0"/>
    </xf>
    <xf numFmtId="185" fontId="8" fillId="0" borderId="10" xfId="0" applyNumberFormat="1" applyFont="1" applyFill="1" applyBorder="1" applyAlignment="1">
      <alignment readingOrder="1"/>
    </xf>
    <xf numFmtId="185" fontId="8" fillId="0" borderId="10" xfId="0" applyNumberFormat="1" applyFont="1" applyFill="1" applyBorder="1" applyAlignment="1">
      <alignment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3" fillId="36" borderId="10" xfId="0" applyFont="1" applyFill="1" applyBorder="1" applyAlignment="1" applyProtection="1">
      <alignment vertical="top" wrapText="1" readingOrder="1"/>
      <protection locked="0"/>
    </xf>
    <xf numFmtId="0" fontId="0" fillId="14" borderId="10" xfId="0" applyFill="1" applyBorder="1" applyAlignment="1">
      <alignment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0" fillId="37" borderId="10" xfId="0" applyFill="1" applyBorder="1" applyAlignment="1">
      <alignment/>
    </xf>
    <xf numFmtId="0" fontId="11" fillId="0" borderId="0" xfId="0" applyFont="1" applyBorder="1" applyAlignment="1">
      <alignment horizontal="center" wrapText="1" readingOrder="1"/>
    </xf>
    <xf numFmtId="0" fontId="3" fillId="38" borderId="10" xfId="0" applyFont="1" applyFill="1" applyBorder="1" applyAlignment="1" applyProtection="1">
      <alignment vertical="top" wrapText="1" readingOrder="1"/>
      <protection locked="0"/>
    </xf>
    <xf numFmtId="0" fontId="0" fillId="39" borderId="10" xfId="0" applyFill="1" applyBorder="1" applyAlignment="1">
      <alignment/>
    </xf>
    <xf numFmtId="0" fontId="14" fillId="0" borderId="0" xfId="0" applyFont="1" applyBorder="1" applyAlignment="1">
      <alignment horizontal="center" wrapText="1" readingOrder="1"/>
    </xf>
    <xf numFmtId="0" fontId="12" fillId="38" borderId="10" xfId="0" applyFont="1" applyFill="1" applyBorder="1" applyAlignment="1" applyProtection="1">
      <alignment vertical="center" wrapText="1" readingOrder="1"/>
      <protection locked="0"/>
    </xf>
    <xf numFmtId="0" fontId="0" fillId="39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0" fillId="22" borderId="10" xfId="0" applyFill="1" applyBorder="1" applyAlignment="1">
      <alignment/>
    </xf>
    <xf numFmtId="0" fontId="1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>
      <alignment horizontal="center" wrapText="1"/>
    </xf>
    <xf numFmtId="0" fontId="3" fillId="40" borderId="10" xfId="0" applyFont="1" applyFill="1" applyBorder="1" applyAlignment="1" applyProtection="1">
      <alignment vertical="top" wrapText="1" readingOrder="1"/>
      <protection locked="0"/>
    </xf>
    <xf numFmtId="0" fontId="0" fillId="8" borderId="10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PLANIRANI I OST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V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ARENI RASHODI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3.</a:t>
            </a:r>
          </a:p>
        </c:rich>
      </c:tx>
      <c:layout>
        <c:manualLayout>
          <c:xMode val="factor"/>
          <c:yMode val="factor"/>
          <c:x val="-0.00275"/>
          <c:y val="0.05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82"/>
          <c:w val="0.967"/>
          <c:h val="0.84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rashodi!$F$11:$G$11</c:f>
              <c:strCache/>
            </c:strRef>
          </c:cat>
          <c:val>
            <c:numRef>
              <c:f>rashodi!$F$12:$G$12</c:f>
              <c:numCache/>
            </c:numRef>
          </c:val>
          <c:shape val="box"/>
        </c:ser>
        <c:ser>
          <c:idx val="1"/>
          <c:order val="1"/>
          <c:spPr>
            <a:solidFill>
              <a:srgbClr val="92D05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cat>
            <c:strRef>
              <c:f>rashodi!$F$11:$G$11</c:f>
              <c:strCache/>
            </c:strRef>
          </c:cat>
          <c:val>
            <c:numRef>
              <c:f>rashodi!$F$13:$G$13</c:f>
              <c:numCache/>
            </c:numRef>
          </c:val>
          <c:shape val="box"/>
        </c:ser>
        <c:overlap val="100"/>
        <c:shape val="box"/>
        <c:axId val="39443225"/>
        <c:axId val="19444706"/>
      </c:bar3D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432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OSTVARENI RASHODI 2022. I 2023. </a:t>
            </a:r>
          </a:p>
        </c:rich>
      </c:tx>
      <c:layout>
        <c:manualLayout>
          <c:xMode val="factor"/>
          <c:yMode val="factor"/>
          <c:x val="-0.058"/>
          <c:y val="0.00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25"/>
          <c:y val="0.12125"/>
          <c:w val="0.9685"/>
          <c:h val="0.8572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(rashodi!$E$11,rashodi!$G$11)</c:f>
              <c:strCache/>
            </c:strRef>
          </c:cat>
          <c:val>
            <c:numRef>
              <c:f>(rashodi!$E$13,rashodi!$G$13)</c:f>
              <c:numCache/>
            </c:numRef>
          </c:val>
          <c:shape val="box"/>
        </c:ser>
        <c:overlap val="100"/>
        <c:gapWidth val="219"/>
        <c:shape val="box"/>
        <c:axId val="40784627"/>
        <c:axId val="31517324"/>
      </c:bar3D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7846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OSTVARENI PRIHODI 20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22.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3.</a:t>
            </a:r>
          </a:p>
        </c:rich>
      </c:tx>
      <c:layout>
        <c:manualLayout>
          <c:xMode val="factor"/>
          <c:yMode val="factor"/>
          <c:x val="0.02675"/>
          <c:y val="0.011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2975"/>
          <c:w val="0.95775"/>
          <c:h val="0.838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(prihodi!$E$5,prihodi!$G$5)</c:f>
              <c:strCache/>
            </c:strRef>
          </c:cat>
          <c:val>
            <c:numRef>
              <c:f>(prihodi!$E$7,prihodi!$G$7)</c:f>
              <c:numCache/>
            </c:numRef>
          </c:val>
          <c:shape val="box"/>
        </c:ser>
        <c:overlap val="100"/>
        <c:shape val="box"/>
        <c:axId val="15220461"/>
        <c:axId val="2766422"/>
      </c:bar3D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2204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129</xdr:row>
      <xdr:rowOff>19050</xdr:rowOff>
    </xdr:from>
    <xdr:to>
      <xdr:col>7</xdr:col>
      <xdr:colOff>828675</xdr:colOff>
      <xdr:row>162</xdr:row>
      <xdr:rowOff>57150</xdr:rowOff>
    </xdr:to>
    <xdr:graphicFrame>
      <xdr:nvGraphicFramePr>
        <xdr:cNvPr id="1" name="Grafikon 7"/>
        <xdr:cNvGraphicFramePr/>
      </xdr:nvGraphicFramePr>
      <xdr:xfrm>
        <a:off x="857250" y="21650325"/>
        <a:ext cx="67341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179</xdr:row>
      <xdr:rowOff>95250</xdr:rowOff>
    </xdr:from>
    <xdr:to>
      <xdr:col>7</xdr:col>
      <xdr:colOff>571500</xdr:colOff>
      <xdr:row>208</xdr:row>
      <xdr:rowOff>85725</xdr:rowOff>
    </xdr:to>
    <xdr:graphicFrame>
      <xdr:nvGraphicFramePr>
        <xdr:cNvPr id="2" name="Grafikon 5"/>
        <xdr:cNvGraphicFramePr/>
      </xdr:nvGraphicFramePr>
      <xdr:xfrm>
        <a:off x="685800" y="29822775"/>
        <a:ext cx="664845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56</xdr:row>
      <xdr:rowOff>95250</xdr:rowOff>
    </xdr:from>
    <xdr:to>
      <xdr:col>7</xdr:col>
      <xdr:colOff>447675</xdr:colOff>
      <xdr:row>77</xdr:row>
      <xdr:rowOff>38100</xdr:rowOff>
    </xdr:to>
    <xdr:graphicFrame>
      <xdr:nvGraphicFramePr>
        <xdr:cNvPr id="1" name="Grafikon 1"/>
        <xdr:cNvGraphicFramePr/>
      </xdr:nvGraphicFramePr>
      <xdr:xfrm>
        <a:off x="3219450" y="10496550"/>
        <a:ext cx="4695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showGridLines="0" zoomScalePageLayoutView="0" workbookViewId="0" topLeftCell="A1">
      <pane ySplit="1" topLeftCell="A155" activePane="bottomLeft" state="frozen"/>
      <selection pane="topLeft" activeCell="A1" sqref="A1"/>
      <selection pane="bottomLeft" activeCell="G121" sqref="G121"/>
    </sheetView>
  </sheetViews>
  <sheetFormatPr defaultColWidth="9.140625" defaultRowHeight="12.75"/>
  <cols>
    <col min="1" max="1" width="1.28515625" style="0" customWidth="1"/>
    <col min="2" max="2" width="9.7109375" style="0" customWidth="1"/>
    <col min="3" max="3" width="9.421875" style="0" customWidth="1"/>
    <col min="4" max="4" width="18.57421875" style="0" customWidth="1"/>
    <col min="5" max="5" width="20.421875" style="0" customWidth="1"/>
    <col min="6" max="6" width="22.28125" style="0" customWidth="1"/>
    <col min="7" max="7" width="19.7109375" style="0" customWidth="1"/>
    <col min="8" max="9" width="15.7109375" style="0" customWidth="1"/>
    <col min="10" max="10" width="24.7109375" style="0" customWidth="1"/>
    <col min="11" max="11" width="13.421875" style="0" customWidth="1"/>
  </cols>
  <sheetData>
    <row r="1" spans="1:10" ht="6.75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5"/>
      <c r="B2" s="85"/>
      <c r="C2" s="86"/>
      <c r="D2" s="86"/>
      <c r="E2" s="25"/>
      <c r="F2" s="25"/>
      <c r="G2" s="25"/>
      <c r="H2" s="25"/>
      <c r="I2" s="25"/>
      <c r="J2" s="25"/>
    </row>
    <row r="3" spans="1:10" ht="13.5" customHeight="1">
      <c r="A3" s="25"/>
      <c r="B3" s="85"/>
      <c r="C3" s="86"/>
      <c r="D3" s="86"/>
      <c r="E3" s="25"/>
      <c r="F3" s="25"/>
      <c r="G3" s="25"/>
      <c r="H3" s="25"/>
      <c r="I3" s="25"/>
      <c r="J3" s="25"/>
    </row>
    <row r="4" spans="1:10" ht="15.75">
      <c r="A4" s="25"/>
      <c r="B4" s="87" t="s">
        <v>211</v>
      </c>
      <c r="C4" s="87"/>
      <c r="D4" s="87"/>
      <c r="E4" s="87"/>
      <c r="F4" s="87"/>
      <c r="G4" s="87"/>
      <c r="H4" s="87"/>
      <c r="I4" s="87"/>
      <c r="J4" s="25"/>
    </row>
    <row r="5" spans="1:10" ht="15.75">
      <c r="A5" s="25"/>
      <c r="B5" s="27"/>
      <c r="C5" s="27"/>
      <c r="D5" s="77" t="s">
        <v>221</v>
      </c>
      <c r="E5" s="77"/>
      <c r="F5" s="77"/>
      <c r="G5" s="77"/>
      <c r="H5" s="28"/>
      <c r="I5" s="27"/>
      <c r="J5" s="25"/>
    </row>
    <row r="6" spans="1:10" ht="3" customHeight="1">
      <c r="A6" s="25"/>
      <c r="B6" s="26"/>
      <c r="C6" s="26"/>
      <c r="D6" s="26"/>
      <c r="E6" s="26"/>
      <c r="F6" s="26"/>
      <c r="G6" s="26"/>
      <c r="H6" s="26"/>
      <c r="I6" s="26"/>
      <c r="J6" s="25"/>
    </row>
    <row r="7" spans="1:10" ht="18" customHeight="1">
      <c r="A7" s="25"/>
      <c r="B7" s="26"/>
      <c r="C7" s="26"/>
      <c r="D7" s="26"/>
      <c r="E7" s="26"/>
      <c r="F7" s="80" t="s">
        <v>222</v>
      </c>
      <c r="G7" s="26"/>
      <c r="H7" s="26"/>
      <c r="I7" s="26"/>
      <c r="J7" s="25"/>
    </row>
    <row r="8" spans="1:10" ht="3" customHeight="1">
      <c r="A8" s="25"/>
      <c r="B8" s="25"/>
      <c r="C8" s="25"/>
      <c r="D8" s="25"/>
      <c r="E8" s="25"/>
      <c r="F8" s="80"/>
      <c r="G8" s="25"/>
      <c r="H8" s="25"/>
      <c r="I8" s="25"/>
      <c r="J8" s="25"/>
    </row>
    <row r="9" spans="1:10" ht="13.5" customHeight="1">
      <c r="A9" s="25"/>
      <c r="B9" s="25"/>
      <c r="C9" s="25"/>
      <c r="D9" s="25"/>
      <c r="E9" s="25"/>
      <c r="F9" s="80"/>
      <c r="G9" s="25"/>
      <c r="H9" s="25"/>
      <c r="I9" s="25"/>
      <c r="J9" s="25"/>
    </row>
    <row r="10" spans="1:9" ht="6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2:9" ht="32.25" customHeight="1">
      <c r="B11" s="1" t="s">
        <v>0</v>
      </c>
      <c r="C11" s="1" t="s">
        <v>1</v>
      </c>
      <c r="D11" s="1" t="s">
        <v>2</v>
      </c>
      <c r="E11" s="2" t="s">
        <v>223</v>
      </c>
      <c r="F11" s="3" t="s">
        <v>224</v>
      </c>
      <c r="G11" s="3" t="s">
        <v>225</v>
      </c>
      <c r="H11" s="14" t="s">
        <v>124</v>
      </c>
      <c r="I11" s="15" t="s">
        <v>125</v>
      </c>
    </row>
    <row r="12" spans="2:9" ht="12.75" customHeight="1">
      <c r="B12" s="4">
        <v>1</v>
      </c>
      <c r="C12" s="4">
        <v>2</v>
      </c>
      <c r="D12" s="4">
        <v>3</v>
      </c>
      <c r="E12" s="5">
        <v>4</v>
      </c>
      <c r="F12" s="4">
        <v>5</v>
      </c>
      <c r="G12" s="4">
        <v>6</v>
      </c>
      <c r="H12" s="16">
        <v>7</v>
      </c>
      <c r="I12" s="17">
        <v>8</v>
      </c>
    </row>
    <row r="13" spans="2:11" ht="51" customHeight="1">
      <c r="B13" s="81" t="s">
        <v>121</v>
      </c>
      <c r="C13" s="82"/>
      <c r="D13" s="82"/>
      <c r="E13" s="29">
        <f>+E19+E46+E53+E62+E81+E87+E90+E93+E99+E106+E109</f>
        <v>667243.3400000002</v>
      </c>
      <c r="F13" s="29">
        <f>+F19++F46+F53+F62++F81+F87+F90++F93+F99+F106+F109</f>
        <v>1523759.83</v>
      </c>
      <c r="G13" s="29">
        <f>+G19+G46+G53+G62+G81+G90+G99+G106+G109+G114+G117</f>
        <v>773462.8299999998</v>
      </c>
      <c r="H13" s="29">
        <f>+G13/E13*100</f>
        <v>115.91915327322707</v>
      </c>
      <c r="I13" s="62">
        <f>+G13/F13*100</f>
        <v>50.76015358667119</v>
      </c>
      <c r="K13" s="38"/>
    </row>
    <row r="14" spans="2:11" ht="12.75">
      <c r="B14" s="78" t="s">
        <v>4</v>
      </c>
      <c r="C14" s="79"/>
      <c r="D14" s="79"/>
      <c r="E14" s="30"/>
      <c r="F14" s="31"/>
      <c r="G14" s="31"/>
      <c r="H14" s="31"/>
      <c r="I14" s="32"/>
      <c r="K14" s="38"/>
    </row>
    <row r="15" spans="2:11" ht="12.75">
      <c r="B15" s="78" t="s">
        <v>130</v>
      </c>
      <c r="C15" s="79"/>
      <c r="D15" s="79"/>
      <c r="E15" s="30"/>
      <c r="F15" s="31"/>
      <c r="G15" s="31"/>
      <c r="H15" s="31"/>
      <c r="I15" s="32"/>
      <c r="K15" s="18"/>
    </row>
    <row r="16" spans="2:9" ht="12.75">
      <c r="B16" s="78" t="s">
        <v>5</v>
      </c>
      <c r="C16" s="79"/>
      <c r="D16" s="79"/>
      <c r="E16" s="30"/>
      <c r="F16" s="31"/>
      <c r="G16" s="31"/>
      <c r="H16" s="31"/>
      <c r="I16" s="32"/>
    </row>
    <row r="17" spans="2:9" ht="12.75">
      <c r="B17" s="78" t="s">
        <v>6</v>
      </c>
      <c r="C17" s="79"/>
      <c r="D17" s="79"/>
      <c r="E17" s="30"/>
      <c r="F17" s="31"/>
      <c r="G17" s="31"/>
      <c r="H17" s="31"/>
      <c r="I17" s="32"/>
    </row>
    <row r="18" spans="2:9" ht="12.75">
      <c r="B18" s="78" t="s">
        <v>7</v>
      </c>
      <c r="C18" s="79"/>
      <c r="D18" s="79"/>
      <c r="E18" s="30"/>
      <c r="F18" s="31"/>
      <c r="G18" s="31"/>
      <c r="H18" s="31"/>
      <c r="I18" s="32"/>
    </row>
    <row r="19" spans="2:10" ht="12.75">
      <c r="B19" s="75" t="s">
        <v>8</v>
      </c>
      <c r="C19" s="76"/>
      <c r="D19" s="76"/>
      <c r="E19" s="45">
        <f>SUM(E20:E44)</f>
        <v>34524.119999999995</v>
      </c>
      <c r="F19" s="46">
        <f>+F20+F21+F22+F23+F24+F25+F26+F27+F28+F29+F30+F31+F32+F33+F34+F35+F36+F37+F38+F39+F40+F41+F42+F43+F44</f>
        <v>77711.62000000001</v>
      </c>
      <c r="G19" s="46">
        <f>+G20+G21+G22+G23+G24+G25+G26+G27+G28+G29+G30+G31+G32+G33+G34+G35+G36+G37+G38+G39+G40+G41+G42+G43+G44</f>
        <v>37588.77999999999</v>
      </c>
      <c r="H19" s="47">
        <f>+G19/E19*100</f>
        <v>108.87686637631893</v>
      </c>
      <c r="I19" s="48">
        <f>+G19/F19*100</f>
        <v>48.369574588716574</v>
      </c>
      <c r="J19" s="18"/>
    </row>
    <row r="20" spans="2:9" ht="12.75" customHeight="1">
      <c r="B20" s="10" t="s">
        <v>9</v>
      </c>
      <c r="C20" s="10" t="s">
        <v>148</v>
      </c>
      <c r="D20" s="10" t="s">
        <v>10</v>
      </c>
      <c r="E20" s="21">
        <v>265.45</v>
      </c>
      <c r="F20" s="11">
        <v>530.89</v>
      </c>
      <c r="G20" s="11">
        <v>265.45</v>
      </c>
      <c r="H20" s="11"/>
      <c r="I20" s="44">
        <f>+G20/F20*100</f>
        <v>50.00094181468854</v>
      </c>
    </row>
    <row r="21" spans="2:9" ht="12.75">
      <c r="B21" s="10" t="s">
        <v>11</v>
      </c>
      <c r="C21" s="10" t="s">
        <v>149</v>
      </c>
      <c r="D21" s="10" t="s">
        <v>12</v>
      </c>
      <c r="E21" s="21">
        <v>1016.13</v>
      </c>
      <c r="F21" s="11">
        <v>4114.41</v>
      </c>
      <c r="G21" s="11">
        <v>2146.95</v>
      </c>
      <c r="H21" s="11">
        <f>+G21/E21*100</f>
        <v>211.28694163148415</v>
      </c>
      <c r="I21" s="44">
        <f aca="true" t="shared" si="0" ref="I21:I44">+G21/F21*100</f>
        <v>52.181236191823366</v>
      </c>
    </row>
    <row r="22" spans="2:9" ht="12.75" customHeight="1">
      <c r="B22" s="10" t="s">
        <v>13</v>
      </c>
      <c r="C22" s="10" t="s">
        <v>150</v>
      </c>
      <c r="D22" s="10" t="s">
        <v>14</v>
      </c>
      <c r="E22" s="21">
        <v>73</v>
      </c>
      <c r="F22" s="11">
        <v>663.61</v>
      </c>
      <c r="G22" s="11">
        <v>0</v>
      </c>
      <c r="H22" s="11">
        <f aca="true" t="shared" si="1" ref="H22:H43">+G22/E22*100</f>
        <v>0</v>
      </c>
      <c r="I22" s="44">
        <f t="shared" si="0"/>
        <v>0</v>
      </c>
    </row>
    <row r="23" spans="2:9" ht="12.75" customHeight="1">
      <c r="B23" s="10" t="s">
        <v>15</v>
      </c>
      <c r="C23" s="10" t="s">
        <v>151</v>
      </c>
      <c r="D23" s="10" t="s">
        <v>16</v>
      </c>
      <c r="E23" s="21">
        <v>170.95</v>
      </c>
      <c r="F23" s="11">
        <v>398.17</v>
      </c>
      <c r="G23" s="11">
        <v>561.6</v>
      </c>
      <c r="H23" s="11">
        <f t="shared" si="1"/>
        <v>328.51711026615976</v>
      </c>
      <c r="I23" s="44">
        <f t="shared" si="0"/>
        <v>141.04528216590904</v>
      </c>
    </row>
    <row r="24" spans="2:9" ht="12.75" customHeight="1">
      <c r="B24" s="10" t="s">
        <v>17</v>
      </c>
      <c r="C24" s="10" t="s">
        <v>152</v>
      </c>
      <c r="D24" s="10" t="s">
        <v>18</v>
      </c>
      <c r="E24" s="21">
        <v>9763.09</v>
      </c>
      <c r="F24" s="11">
        <v>14868.07</v>
      </c>
      <c r="G24" s="11">
        <v>8261.39</v>
      </c>
      <c r="H24" s="11">
        <f t="shared" si="1"/>
        <v>84.61859923446367</v>
      </c>
      <c r="I24" s="44">
        <f t="shared" si="0"/>
        <v>55.56464288909051</v>
      </c>
    </row>
    <row r="25" spans="2:9" ht="12.75">
      <c r="B25" s="10" t="s">
        <v>19</v>
      </c>
      <c r="C25" s="10" t="s">
        <v>153</v>
      </c>
      <c r="D25" s="10" t="s">
        <v>20</v>
      </c>
      <c r="E25" s="21">
        <v>14185.02</v>
      </c>
      <c r="F25" s="11">
        <v>34507.93</v>
      </c>
      <c r="G25" s="11">
        <v>11998.34</v>
      </c>
      <c r="H25" s="11">
        <f t="shared" si="1"/>
        <v>84.58458289096525</v>
      </c>
      <c r="I25" s="44">
        <f t="shared" si="0"/>
        <v>34.76980508538182</v>
      </c>
    </row>
    <row r="26" spans="2:9" ht="12.75" customHeight="1">
      <c r="B26" s="10" t="s">
        <v>21</v>
      </c>
      <c r="C26" s="10" t="s">
        <v>154</v>
      </c>
      <c r="D26" s="10" t="s">
        <v>22</v>
      </c>
      <c r="E26" s="21">
        <v>0</v>
      </c>
      <c r="F26" s="11">
        <v>0</v>
      </c>
      <c r="G26" s="11">
        <v>0</v>
      </c>
      <c r="H26" s="11"/>
      <c r="I26" s="44"/>
    </row>
    <row r="27" spans="2:9" ht="12.75">
      <c r="B27" s="10" t="s">
        <v>23</v>
      </c>
      <c r="C27" s="10" t="s">
        <v>155</v>
      </c>
      <c r="D27" s="10" t="s">
        <v>24</v>
      </c>
      <c r="E27" s="21">
        <v>243.02</v>
      </c>
      <c r="F27" s="11">
        <v>729.98</v>
      </c>
      <c r="G27" s="11">
        <v>0</v>
      </c>
      <c r="H27" s="11">
        <f t="shared" si="1"/>
        <v>0</v>
      </c>
      <c r="I27" s="44">
        <f t="shared" si="0"/>
        <v>0</v>
      </c>
    </row>
    <row r="28" spans="2:9" ht="12.75" customHeight="1">
      <c r="B28" s="10" t="s">
        <v>25</v>
      </c>
      <c r="C28" s="10" t="s">
        <v>156</v>
      </c>
      <c r="D28" s="10" t="s">
        <v>26</v>
      </c>
      <c r="E28" s="21">
        <v>0</v>
      </c>
      <c r="F28" s="11">
        <v>265.45</v>
      </c>
      <c r="G28" s="11">
        <v>45</v>
      </c>
      <c r="H28" s="11"/>
      <c r="I28" s="44">
        <f t="shared" si="0"/>
        <v>16.952345074401958</v>
      </c>
    </row>
    <row r="29" spans="2:9" ht="12.75" customHeight="1">
      <c r="B29" s="10" t="s">
        <v>27</v>
      </c>
      <c r="C29" s="10" t="s">
        <v>157</v>
      </c>
      <c r="D29" s="10" t="s">
        <v>28</v>
      </c>
      <c r="E29" s="21">
        <v>844.38</v>
      </c>
      <c r="F29" s="11">
        <v>2572.17</v>
      </c>
      <c r="G29" s="11">
        <v>790.32</v>
      </c>
      <c r="H29" s="11">
        <f t="shared" si="1"/>
        <v>93.59766929581468</v>
      </c>
      <c r="I29" s="44">
        <f t="shared" si="0"/>
        <v>30.725807392201915</v>
      </c>
    </row>
    <row r="30" spans="2:9" ht="22.5">
      <c r="B30" s="10" t="s">
        <v>29</v>
      </c>
      <c r="C30" s="10" t="s">
        <v>158</v>
      </c>
      <c r="D30" s="10" t="s">
        <v>30</v>
      </c>
      <c r="E30" s="21">
        <v>0</v>
      </c>
      <c r="F30" s="11">
        <v>0</v>
      </c>
      <c r="G30" s="11">
        <v>0</v>
      </c>
      <c r="H30" s="11"/>
      <c r="I30" s="44"/>
    </row>
    <row r="31" spans="2:9" ht="12.75" customHeight="1">
      <c r="B31" s="10" t="s">
        <v>31</v>
      </c>
      <c r="C31" s="10" t="s">
        <v>159</v>
      </c>
      <c r="D31" s="10" t="s">
        <v>32</v>
      </c>
      <c r="E31" s="21">
        <v>0</v>
      </c>
      <c r="F31" s="11">
        <v>0</v>
      </c>
      <c r="G31" s="11">
        <v>0</v>
      </c>
      <c r="H31" s="11"/>
      <c r="I31" s="44"/>
    </row>
    <row r="32" spans="2:9" ht="12.75" customHeight="1">
      <c r="B32" s="10" t="s">
        <v>33</v>
      </c>
      <c r="C32" s="10" t="s">
        <v>160</v>
      </c>
      <c r="D32" s="10" t="s">
        <v>34</v>
      </c>
      <c r="E32" s="21">
        <v>53.09</v>
      </c>
      <c r="F32" s="11">
        <v>132.72</v>
      </c>
      <c r="G32" s="11">
        <v>63.72</v>
      </c>
      <c r="H32" s="11">
        <f t="shared" si="1"/>
        <v>120.02260312676587</v>
      </c>
      <c r="I32" s="44">
        <f t="shared" si="0"/>
        <v>48.01084990958409</v>
      </c>
    </row>
    <row r="33" spans="2:9" ht="12.75">
      <c r="B33" s="10" t="s">
        <v>35</v>
      </c>
      <c r="C33" s="10" t="s">
        <v>161</v>
      </c>
      <c r="D33" s="10" t="s">
        <v>36</v>
      </c>
      <c r="E33" s="21">
        <v>6617.68</v>
      </c>
      <c r="F33" s="11">
        <v>13059.92</v>
      </c>
      <c r="G33" s="11">
        <v>8087.45</v>
      </c>
      <c r="H33" s="11">
        <f t="shared" si="1"/>
        <v>122.20974722259159</v>
      </c>
      <c r="I33" s="44">
        <f t="shared" si="0"/>
        <v>61.925723894173935</v>
      </c>
    </row>
    <row r="34" spans="2:9" ht="12.75" customHeight="1">
      <c r="B34" s="10" t="s">
        <v>37</v>
      </c>
      <c r="C34" s="10" t="s">
        <v>38</v>
      </c>
      <c r="D34" s="10" t="s">
        <v>39</v>
      </c>
      <c r="E34" s="21">
        <v>210.23</v>
      </c>
      <c r="F34" s="11">
        <v>2001.46</v>
      </c>
      <c r="G34" s="11">
        <v>1805.2</v>
      </c>
      <c r="H34" s="11">
        <f t="shared" si="1"/>
        <v>858.6785901155878</v>
      </c>
      <c r="I34" s="44">
        <f t="shared" si="0"/>
        <v>90.19415826446694</v>
      </c>
    </row>
    <row r="35" spans="2:9" ht="12.75" customHeight="1">
      <c r="B35" s="10" t="s">
        <v>40</v>
      </c>
      <c r="C35" s="10" t="s">
        <v>162</v>
      </c>
      <c r="D35" s="10" t="s">
        <v>41</v>
      </c>
      <c r="E35" s="21">
        <v>62.25</v>
      </c>
      <c r="F35" s="11">
        <v>265.45</v>
      </c>
      <c r="G35" s="11">
        <v>62.21</v>
      </c>
      <c r="H35" s="11">
        <f t="shared" si="1"/>
        <v>99.93574297188755</v>
      </c>
      <c r="I35" s="44">
        <f t="shared" si="0"/>
        <v>23.435675268412133</v>
      </c>
    </row>
    <row r="36" spans="2:9" ht="12.75">
      <c r="B36" s="10" t="s">
        <v>42</v>
      </c>
      <c r="C36" s="10" t="s">
        <v>163</v>
      </c>
      <c r="D36" s="10" t="s">
        <v>43</v>
      </c>
      <c r="E36" s="21">
        <v>506.07</v>
      </c>
      <c r="F36" s="11">
        <v>703.43</v>
      </c>
      <c r="G36" s="11">
        <v>582.38</v>
      </c>
      <c r="H36" s="11">
        <f t="shared" si="1"/>
        <v>115.07894164838856</v>
      </c>
      <c r="I36" s="44">
        <f t="shared" si="0"/>
        <v>82.79146468020984</v>
      </c>
    </row>
    <row r="37" spans="2:9" ht="12.75">
      <c r="B37" s="10" t="s">
        <v>44</v>
      </c>
      <c r="C37" s="10" t="s">
        <v>164</v>
      </c>
      <c r="D37" s="10" t="s">
        <v>45</v>
      </c>
      <c r="E37" s="21">
        <v>38.09</v>
      </c>
      <c r="F37" s="11">
        <v>1433.41</v>
      </c>
      <c r="G37" s="11">
        <v>2302.5</v>
      </c>
      <c r="H37" s="11">
        <f t="shared" si="1"/>
        <v>6044.893672880021</v>
      </c>
      <c r="I37" s="44">
        <f t="shared" si="0"/>
        <v>160.6309429960723</v>
      </c>
    </row>
    <row r="38" spans="2:9" ht="12.75">
      <c r="B38" s="10" t="s">
        <v>46</v>
      </c>
      <c r="C38" s="10" t="s">
        <v>165</v>
      </c>
      <c r="D38" s="10" t="s">
        <v>47</v>
      </c>
      <c r="E38" s="21">
        <v>68.88</v>
      </c>
      <c r="F38" s="11">
        <v>199.08</v>
      </c>
      <c r="G38" s="11">
        <v>68.96</v>
      </c>
      <c r="H38" s="11">
        <f t="shared" si="1"/>
        <v>100.11614401858304</v>
      </c>
      <c r="I38" s="44">
        <f t="shared" si="0"/>
        <v>34.63934096845488</v>
      </c>
    </row>
    <row r="39" spans="2:9" ht="12.75">
      <c r="B39" s="10" t="s">
        <v>48</v>
      </c>
      <c r="C39" s="10" t="s">
        <v>166</v>
      </c>
      <c r="D39" s="10" t="s">
        <v>49</v>
      </c>
      <c r="E39" s="21">
        <v>177.58</v>
      </c>
      <c r="F39" s="11">
        <v>597.25</v>
      </c>
      <c r="G39" s="11">
        <v>301.22</v>
      </c>
      <c r="H39" s="11">
        <f t="shared" si="1"/>
        <v>169.62495776551413</v>
      </c>
      <c r="I39" s="44">
        <f t="shared" si="0"/>
        <v>50.43449141900377</v>
      </c>
    </row>
    <row r="40" spans="2:9" ht="12.75">
      <c r="B40" s="10" t="s">
        <v>50</v>
      </c>
      <c r="C40" s="10" t="s">
        <v>167</v>
      </c>
      <c r="D40" s="10" t="s">
        <v>51</v>
      </c>
      <c r="E40" s="21">
        <v>106.18</v>
      </c>
      <c r="F40" s="11">
        <v>199.08</v>
      </c>
      <c r="G40" s="11">
        <v>108.09</v>
      </c>
      <c r="H40" s="11">
        <f t="shared" si="1"/>
        <v>101.79883217178376</v>
      </c>
      <c r="I40" s="44">
        <f t="shared" si="0"/>
        <v>54.29475587703435</v>
      </c>
    </row>
    <row r="41" spans="2:9" ht="12.75">
      <c r="B41" s="10" t="s">
        <v>52</v>
      </c>
      <c r="C41" s="10" t="s">
        <v>168</v>
      </c>
      <c r="D41" s="10" t="s">
        <v>53</v>
      </c>
      <c r="E41" s="21">
        <v>0</v>
      </c>
      <c r="F41" s="11">
        <v>199.07</v>
      </c>
      <c r="G41" s="11">
        <v>66.36</v>
      </c>
      <c r="H41" s="11" t="e">
        <f t="shared" si="1"/>
        <v>#DIV/0!</v>
      </c>
      <c r="I41" s="44">
        <f t="shared" si="0"/>
        <v>33.33500778620586</v>
      </c>
    </row>
    <row r="42" spans="2:9" ht="12.75" customHeight="1">
      <c r="B42" s="10" t="s">
        <v>54</v>
      </c>
      <c r="C42" s="10" t="s">
        <v>169</v>
      </c>
      <c r="D42" s="10" t="s">
        <v>55</v>
      </c>
      <c r="E42" s="21">
        <v>123.03</v>
      </c>
      <c r="F42" s="11">
        <v>265.45</v>
      </c>
      <c r="G42" s="11">
        <v>71.64</v>
      </c>
      <c r="H42" s="11">
        <f t="shared" si="1"/>
        <v>58.22970007315289</v>
      </c>
      <c r="I42" s="44">
        <f t="shared" si="0"/>
        <v>26.988133358447918</v>
      </c>
    </row>
    <row r="43" spans="2:9" ht="12.75" customHeight="1">
      <c r="B43" s="10" t="s">
        <v>56</v>
      </c>
      <c r="C43" s="10" t="s">
        <v>170</v>
      </c>
      <c r="D43" s="10" t="s">
        <v>57</v>
      </c>
      <c r="E43" s="21">
        <v>0</v>
      </c>
      <c r="F43" s="11">
        <v>2.31</v>
      </c>
      <c r="G43" s="11">
        <v>0</v>
      </c>
      <c r="H43" s="11" t="e">
        <f t="shared" si="1"/>
        <v>#DIV/0!</v>
      </c>
      <c r="I43" s="44">
        <f t="shared" si="0"/>
        <v>0</v>
      </c>
    </row>
    <row r="44" spans="2:9" ht="12.75">
      <c r="B44" s="10" t="s">
        <v>58</v>
      </c>
      <c r="C44" s="10" t="s">
        <v>171</v>
      </c>
      <c r="D44" s="10" t="s">
        <v>59</v>
      </c>
      <c r="E44" s="21">
        <v>0</v>
      </c>
      <c r="F44" s="11">
        <v>2.31</v>
      </c>
      <c r="G44" s="11">
        <v>0</v>
      </c>
      <c r="H44" s="11">
        <v>0</v>
      </c>
      <c r="I44" s="44">
        <f t="shared" si="0"/>
        <v>0</v>
      </c>
    </row>
    <row r="45" spans="2:9" ht="12.75">
      <c r="B45" s="83" t="s">
        <v>60</v>
      </c>
      <c r="C45" s="84"/>
      <c r="D45" s="84"/>
      <c r="E45" s="19"/>
      <c r="F45" s="7"/>
      <c r="G45" s="7"/>
      <c r="H45" s="7"/>
      <c r="I45" s="6"/>
    </row>
    <row r="46" spans="2:9" ht="12.75">
      <c r="B46" s="75" t="s">
        <v>61</v>
      </c>
      <c r="C46" s="76"/>
      <c r="D46" s="76"/>
      <c r="E46" s="20">
        <f>SUM(E47:E52)</f>
        <v>13.27</v>
      </c>
      <c r="F46" s="20">
        <f>SUM(F47:F52)</f>
        <v>3384.4300000000003</v>
      </c>
      <c r="G46" s="20">
        <f>SUM(G47:G52)</f>
        <v>13.27</v>
      </c>
      <c r="H46" s="12">
        <f>+G46/E46*100</f>
        <v>100</v>
      </c>
      <c r="I46" s="64">
        <f aca="true" t="shared" si="2" ref="I46:I53">+G46/F46*100</f>
        <v>0.392089657638066</v>
      </c>
    </row>
    <row r="47" spans="2:9" ht="12.75" customHeight="1">
      <c r="B47" s="10" t="s">
        <v>17</v>
      </c>
      <c r="C47" s="10" t="s">
        <v>172</v>
      </c>
      <c r="D47" s="10" t="s">
        <v>18</v>
      </c>
      <c r="E47" s="21">
        <v>0</v>
      </c>
      <c r="F47" s="11">
        <v>238.9</v>
      </c>
      <c r="G47" s="11">
        <v>0</v>
      </c>
      <c r="H47" s="33">
        <v>0</v>
      </c>
      <c r="I47" s="51">
        <f t="shared" si="2"/>
        <v>0</v>
      </c>
    </row>
    <row r="48" spans="2:9" ht="12.75">
      <c r="B48" s="10" t="s">
        <v>23</v>
      </c>
      <c r="C48" s="10" t="s">
        <v>173</v>
      </c>
      <c r="D48" s="10" t="s">
        <v>24</v>
      </c>
      <c r="E48" s="21">
        <v>0</v>
      </c>
      <c r="F48" s="11">
        <v>331.81</v>
      </c>
      <c r="G48" s="11">
        <v>0</v>
      </c>
      <c r="H48" s="33"/>
      <c r="I48" s="51">
        <f t="shared" si="2"/>
        <v>0</v>
      </c>
    </row>
    <row r="49" spans="2:9" ht="12.75">
      <c r="B49" s="10" t="s">
        <v>50</v>
      </c>
      <c r="C49" s="10" t="s">
        <v>174</v>
      </c>
      <c r="D49" s="10" t="s">
        <v>67</v>
      </c>
      <c r="E49" s="21">
        <v>13.27</v>
      </c>
      <c r="F49" s="11">
        <v>26.54</v>
      </c>
      <c r="G49" s="11">
        <v>13.27</v>
      </c>
      <c r="H49" s="33">
        <f>+G49/E49*100</f>
        <v>100</v>
      </c>
      <c r="I49" s="51">
        <f t="shared" si="2"/>
        <v>50</v>
      </c>
    </row>
    <row r="50" spans="2:9" ht="12.75" customHeight="1">
      <c r="B50" s="10" t="s">
        <v>54</v>
      </c>
      <c r="C50" s="10" t="s">
        <v>175</v>
      </c>
      <c r="D50" s="10" t="s">
        <v>68</v>
      </c>
      <c r="E50" s="21">
        <v>0</v>
      </c>
      <c r="F50" s="11">
        <v>0</v>
      </c>
      <c r="G50" s="11">
        <v>0</v>
      </c>
      <c r="H50" s="33" t="e">
        <f>+G50/E50*100</f>
        <v>#DIV/0!</v>
      </c>
      <c r="I50" s="51" t="e">
        <f t="shared" si="2"/>
        <v>#DIV/0!</v>
      </c>
    </row>
    <row r="51" spans="2:9" ht="12.75" customHeight="1">
      <c r="B51" s="10" t="s">
        <v>69</v>
      </c>
      <c r="C51" s="10" t="s">
        <v>176</v>
      </c>
      <c r="D51" s="10" t="s">
        <v>70</v>
      </c>
      <c r="E51" s="21">
        <v>0</v>
      </c>
      <c r="F51" s="11">
        <v>1990.84</v>
      </c>
      <c r="G51" s="11">
        <v>0</v>
      </c>
      <c r="H51" s="33" t="e">
        <f>+G51/E51*100</f>
        <v>#DIV/0!</v>
      </c>
      <c r="I51" s="51">
        <f t="shared" si="2"/>
        <v>0</v>
      </c>
    </row>
    <row r="52" spans="2:9" ht="22.5">
      <c r="B52" s="69">
        <v>4227</v>
      </c>
      <c r="C52" s="10" t="s">
        <v>131</v>
      </c>
      <c r="D52" s="10" t="s">
        <v>86</v>
      </c>
      <c r="E52" s="21">
        <v>0</v>
      </c>
      <c r="F52" s="11">
        <v>796.34</v>
      </c>
      <c r="G52" s="11">
        <v>0</v>
      </c>
      <c r="H52" s="33"/>
      <c r="I52" s="51">
        <f t="shared" si="2"/>
        <v>0</v>
      </c>
    </row>
    <row r="53" spans="2:9" ht="12.75">
      <c r="B53" s="75" t="s">
        <v>73</v>
      </c>
      <c r="C53" s="76"/>
      <c r="D53" s="76"/>
      <c r="E53" s="20">
        <f>SUM(E54:E61)</f>
        <v>15091.65</v>
      </c>
      <c r="F53" s="20">
        <f>SUM(F54:F61)</f>
        <v>28734.49</v>
      </c>
      <c r="G53" s="20">
        <f>SUM(G54:G61)</f>
        <v>0</v>
      </c>
      <c r="H53" s="12">
        <f>+G53/E53*100</f>
        <v>0</v>
      </c>
      <c r="I53" s="64">
        <f t="shared" si="2"/>
        <v>0</v>
      </c>
    </row>
    <row r="54" spans="2:9" ht="12.75">
      <c r="B54" s="10" t="s">
        <v>11</v>
      </c>
      <c r="C54" s="10" t="s">
        <v>177</v>
      </c>
      <c r="D54" s="10" t="s">
        <v>12</v>
      </c>
      <c r="E54" s="21">
        <v>0</v>
      </c>
      <c r="F54" s="11">
        <v>0</v>
      </c>
      <c r="G54" s="11">
        <v>0</v>
      </c>
      <c r="H54" s="33"/>
      <c r="I54" s="51" t="e">
        <f>+G54/F54</f>
        <v>#DIV/0!</v>
      </c>
    </row>
    <row r="55" spans="2:9" ht="12.75" customHeight="1">
      <c r="B55" s="69">
        <v>3221</v>
      </c>
      <c r="C55" s="10" t="s">
        <v>132</v>
      </c>
      <c r="D55" s="10" t="s">
        <v>133</v>
      </c>
      <c r="E55" s="21">
        <v>164.31</v>
      </c>
      <c r="F55" s="11">
        <v>597.25</v>
      </c>
      <c r="G55" s="11">
        <v>0</v>
      </c>
      <c r="H55" s="33"/>
      <c r="I55" s="51">
        <f>+G55/F55</f>
        <v>0</v>
      </c>
    </row>
    <row r="56" spans="2:9" ht="12.75">
      <c r="B56" s="10" t="s">
        <v>65</v>
      </c>
      <c r="C56" s="10" t="s">
        <v>146</v>
      </c>
      <c r="D56" s="10" t="s">
        <v>66</v>
      </c>
      <c r="E56" s="21">
        <v>14728.26</v>
      </c>
      <c r="F56" s="11">
        <v>25947.31</v>
      </c>
      <c r="G56" s="11">
        <v>0</v>
      </c>
      <c r="H56" s="33">
        <f>+G56/E56*100</f>
        <v>0</v>
      </c>
      <c r="I56" s="51">
        <f>+G56/F56*100</f>
        <v>0</v>
      </c>
    </row>
    <row r="57" spans="2:9" ht="12.75">
      <c r="B57" s="69">
        <v>3239</v>
      </c>
      <c r="C57" s="10" t="s">
        <v>136</v>
      </c>
      <c r="D57" s="10" t="s">
        <v>45</v>
      </c>
      <c r="E57" s="21">
        <v>0</v>
      </c>
      <c r="F57" s="11">
        <v>0</v>
      </c>
      <c r="G57" s="11">
        <v>0</v>
      </c>
      <c r="H57" s="33">
        <v>0</v>
      </c>
      <c r="I57" s="51" t="e">
        <f aca="true" t="shared" si="3" ref="I57:I67">+G57/F57*100</f>
        <v>#DIV/0!</v>
      </c>
    </row>
    <row r="58" spans="2:9" ht="12.75" customHeight="1">
      <c r="B58" s="69">
        <v>3293</v>
      </c>
      <c r="C58" s="10" t="s">
        <v>137</v>
      </c>
      <c r="D58" s="10" t="s">
        <v>49</v>
      </c>
      <c r="E58" s="21">
        <v>0</v>
      </c>
      <c r="F58" s="11">
        <v>0</v>
      </c>
      <c r="G58" s="11">
        <v>0</v>
      </c>
      <c r="H58" s="33"/>
      <c r="I58" s="51" t="e">
        <f t="shared" si="3"/>
        <v>#DIV/0!</v>
      </c>
    </row>
    <row r="59" spans="2:9" ht="12.75" customHeight="1">
      <c r="B59" s="69">
        <v>3291</v>
      </c>
      <c r="C59" s="10" t="s">
        <v>134</v>
      </c>
      <c r="D59" s="10" t="s">
        <v>135</v>
      </c>
      <c r="E59" s="21">
        <v>199.08</v>
      </c>
      <c r="F59" s="11">
        <v>331.81</v>
      </c>
      <c r="G59" s="11">
        <v>0</v>
      </c>
      <c r="H59" s="33"/>
      <c r="I59" s="51">
        <f t="shared" si="3"/>
        <v>0</v>
      </c>
    </row>
    <row r="60" spans="2:9" ht="12.75" customHeight="1">
      <c r="B60" s="10" t="s">
        <v>54</v>
      </c>
      <c r="C60" s="10" t="s">
        <v>175</v>
      </c>
      <c r="D60" s="10" t="s">
        <v>55</v>
      </c>
      <c r="E60" s="21">
        <v>0</v>
      </c>
      <c r="F60" s="11">
        <v>1858.12</v>
      </c>
      <c r="G60" s="11">
        <v>0</v>
      </c>
      <c r="H60" s="33" t="e">
        <f aca="true" t="shared" si="4" ref="H60:H67">+G60/E60*100</f>
        <v>#DIV/0!</v>
      </c>
      <c r="I60" s="51">
        <f t="shared" si="3"/>
        <v>0</v>
      </c>
    </row>
    <row r="61" spans="2:9" ht="12.75" customHeight="1">
      <c r="B61" s="10" t="s">
        <v>69</v>
      </c>
      <c r="C61" s="10" t="s">
        <v>178</v>
      </c>
      <c r="D61" s="10" t="s">
        <v>70</v>
      </c>
      <c r="E61" s="21">
        <v>0</v>
      </c>
      <c r="F61" s="11">
        <v>0</v>
      </c>
      <c r="G61" s="11"/>
      <c r="H61" s="33"/>
      <c r="I61" s="51" t="e">
        <f t="shared" si="3"/>
        <v>#DIV/0!</v>
      </c>
    </row>
    <row r="62" spans="2:9" ht="12.75">
      <c r="B62" s="75" t="s">
        <v>74</v>
      </c>
      <c r="C62" s="76"/>
      <c r="D62" s="76"/>
      <c r="E62" s="20">
        <f>SUM(E63:E80)</f>
        <v>599838.8700000001</v>
      </c>
      <c r="F62" s="20">
        <f>SUM(F63:F80)</f>
        <v>1365664.64</v>
      </c>
      <c r="G62" s="8">
        <f>SUM(G63:G80)</f>
        <v>672926.7799999998</v>
      </c>
      <c r="H62" s="50">
        <f t="shared" si="4"/>
        <v>112.18459050511342</v>
      </c>
      <c r="I62" s="64">
        <f t="shared" si="3"/>
        <v>49.274672587261236</v>
      </c>
    </row>
    <row r="63" spans="2:9" ht="12.75" customHeight="1">
      <c r="B63" s="10" t="s">
        <v>75</v>
      </c>
      <c r="C63" s="10" t="s">
        <v>179</v>
      </c>
      <c r="D63" s="10" t="s">
        <v>76</v>
      </c>
      <c r="E63" s="21">
        <v>457367.84</v>
      </c>
      <c r="F63" s="11">
        <v>995474.15</v>
      </c>
      <c r="G63" s="11">
        <v>508695.16</v>
      </c>
      <c r="H63" s="33">
        <f t="shared" si="4"/>
        <v>111.22232818118563</v>
      </c>
      <c r="I63" s="51">
        <f t="shared" si="3"/>
        <v>51.10079051274209</v>
      </c>
    </row>
    <row r="64" spans="2:9" ht="12.75" customHeight="1">
      <c r="B64" s="10" t="s">
        <v>62</v>
      </c>
      <c r="C64" s="10" t="s">
        <v>180</v>
      </c>
      <c r="D64" s="10" t="s">
        <v>77</v>
      </c>
      <c r="E64" s="21">
        <v>10118.79</v>
      </c>
      <c r="F64" s="11">
        <v>8693.34</v>
      </c>
      <c r="G64" s="11">
        <v>9349.34</v>
      </c>
      <c r="H64" s="33">
        <f t="shared" si="4"/>
        <v>92.39582993618801</v>
      </c>
      <c r="I64" s="51">
        <f t="shared" si="3"/>
        <v>107.54600648312388</v>
      </c>
    </row>
    <row r="65" spans="2:9" ht="12.75" customHeight="1">
      <c r="B65" s="10" t="s">
        <v>78</v>
      </c>
      <c r="C65" s="10" t="s">
        <v>181</v>
      </c>
      <c r="D65" s="10" t="s">
        <v>79</v>
      </c>
      <c r="E65" s="21">
        <v>11905.63</v>
      </c>
      <c r="F65" s="11">
        <v>25588.96</v>
      </c>
      <c r="G65" s="11">
        <v>13370.48</v>
      </c>
      <c r="H65" s="33">
        <f t="shared" si="4"/>
        <v>112.30384280378276</v>
      </c>
      <c r="I65" s="51">
        <f t="shared" si="3"/>
        <v>52.2509707311278</v>
      </c>
    </row>
    <row r="66" spans="2:9" ht="12.75" customHeight="1">
      <c r="B66" s="10" t="s">
        <v>9</v>
      </c>
      <c r="C66" s="10" t="s">
        <v>182</v>
      </c>
      <c r="D66" s="10" t="s">
        <v>10</v>
      </c>
      <c r="E66" s="21">
        <v>0</v>
      </c>
      <c r="F66" s="11">
        <v>398.17</v>
      </c>
      <c r="G66" s="11">
        <v>0</v>
      </c>
      <c r="H66" s="33"/>
      <c r="I66" s="51">
        <f t="shared" si="3"/>
        <v>0</v>
      </c>
    </row>
    <row r="67" spans="2:9" ht="12.75" customHeight="1">
      <c r="B67" s="10" t="s">
        <v>9</v>
      </c>
      <c r="C67" s="10" t="s">
        <v>183</v>
      </c>
      <c r="D67" s="10" t="s">
        <v>80</v>
      </c>
      <c r="E67" s="21">
        <v>18834.03</v>
      </c>
      <c r="F67" s="11">
        <v>49147.26</v>
      </c>
      <c r="G67" s="11">
        <v>23275.73</v>
      </c>
      <c r="H67" s="33">
        <f t="shared" si="4"/>
        <v>123.58337541142284</v>
      </c>
      <c r="I67" s="51">
        <f t="shared" si="3"/>
        <v>47.35916101935286</v>
      </c>
    </row>
    <row r="68" spans="2:9" ht="12.75" customHeight="1">
      <c r="B68" s="10" t="s">
        <v>63</v>
      </c>
      <c r="C68" s="10" t="s">
        <v>184</v>
      </c>
      <c r="D68" s="10" t="s">
        <v>81</v>
      </c>
      <c r="E68" s="21">
        <v>79099.74</v>
      </c>
      <c r="F68" s="11">
        <v>179268.7</v>
      </c>
      <c r="G68" s="11">
        <v>87683.46</v>
      </c>
      <c r="H68" s="33">
        <f>+G68/E68*100</f>
        <v>110.85176765435638</v>
      </c>
      <c r="I68" s="51">
        <f aca="true" t="shared" si="5" ref="I68:I82">+G68/F68*100</f>
        <v>48.91175090799453</v>
      </c>
    </row>
    <row r="69" spans="2:10" ht="12.75" customHeight="1">
      <c r="B69" s="69">
        <v>3231</v>
      </c>
      <c r="C69" s="10" t="s">
        <v>232</v>
      </c>
      <c r="D69" s="10" t="s">
        <v>28</v>
      </c>
      <c r="E69" s="21">
        <v>0</v>
      </c>
      <c r="F69" s="11">
        <v>0</v>
      </c>
      <c r="G69" s="11">
        <v>370</v>
      </c>
      <c r="H69" s="33" t="e">
        <f>+G69/E69*100</f>
        <v>#DIV/0!</v>
      </c>
      <c r="I69" s="51"/>
      <c r="J69" s="18"/>
    </row>
    <row r="70" spans="2:9" ht="12.75">
      <c r="B70" s="10" t="s">
        <v>11</v>
      </c>
      <c r="C70" s="10" t="s">
        <v>185</v>
      </c>
      <c r="D70" s="10" t="s">
        <v>12</v>
      </c>
      <c r="E70" s="21">
        <v>0</v>
      </c>
      <c r="F70" s="11">
        <v>2694.27</v>
      </c>
      <c r="G70" s="11">
        <v>4458.2</v>
      </c>
      <c r="H70" s="33"/>
      <c r="I70" s="51">
        <f t="shared" si="5"/>
        <v>165.46968195466675</v>
      </c>
    </row>
    <row r="71" spans="2:10" ht="12.75" customHeight="1">
      <c r="B71" s="10" t="s">
        <v>82</v>
      </c>
      <c r="C71" s="10" t="s">
        <v>186</v>
      </c>
      <c r="D71" s="10" t="s">
        <v>83</v>
      </c>
      <c r="E71" s="21">
        <v>13987.39</v>
      </c>
      <c r="F71" s="11">
        <v>38502.89</v>
      </c>
      <c r="G71" s="11">
        <v>16058.17</v>
      </c>
      <c r="H71" s="33">
        <f>+G71/E71*100</f>
        <v>114.80462044741728</v>
      </c>
      <c r="I71" s="51">
        <f t="shared" si="5"/>
        <v>41.70640177919112</v>
      </c>
      <c r="J71" s="18"/>
    </row>
    <row r="72" spans="2:9" ht="12.75" customHeight="1">
      <c r="B72" s="10" t="s">
        <v>17</v>
      </c>
      <c r="C72" s="10" t="s">
        <v>187</v>
      </c>
      <c r="D72" s="10" t="s">
        <v>18</v>
      </c>
      <c r="E72" s="21">
        <v>1734.55</v>
      </c>
      <c r="F72" s="11">
        <v>2654.46</v>
      </c>
      <c r="G72" s="11">
        <v>1626.19</v>
      </c>
      <c r="H72" s="33">
        <f>+G72/E72*100</f>
        <v>93.75284655962642</v>
      </c>
      <c r="I72" s="51">
        <f t="shared" si="5"/>
        <v>61.26255434250281</v>
      </c>
    </row>
    <row r="73" spans="2:9" ht="12.75">
      <c r="B73" s="10" t="s">
        <v>23</v>
      </c>
      <c r="C73" s="10" t="s">
        <v>188</v>
      </c>
      <c r="D73" s="10" t="s">
        <v>24</v>
      </c>
      <c r="E73" s="21">
        <v>0</v>
      </c>
      <c r="F73" s="11">
        <v>265.45</v>
      </c>
      <c r="G73" s="11">
        <v>0</v>
      </c>
      <c r="H73" s="33" t="e">
        <f>+G73/E73*100</f>
        <v>#DIV/0!</v>
      </c>
      <c r="I73" s="51">
        <f t="shared" si="5"/>
        <v>0</v>
      </c>
    </row>
    <row r="74" spans="2:9" ht="12.75">
      <c r="B74" s="69">
        <v>3223</v>
      </c>
      <c r="C74" s="10" t="s">
        <v>226</v>
      </c>
      <c r="D74" s="10" t="s">
        <v>20</v>
      </c>
      <c r="E74" s="21">
        <v>0</v>
      </c>
      <c r="F74" s="11">
        <v>26544.57</v>
      </c>
      <c r="G74" s="11">
        <v>0</v>
      </c>
      <c r="H74" s="33" t="e">
        <f>+G74/E74*100</f>
        <v>#DIV/0!</v>
      </c>
      <c r="I74" s="51">
        <f t="shared" si="5"/>
        <v>0</v>
      </c>
    </row>
    <row r="75" spans="2:9" ht="12.75" customHeight="1">
      <c r="B75" s="10" t="s">
        <v>23</v>
      </c>
      <c r="C75" s="10" t="s">
        <v>218</v>
      </c>
      <c r="D75" s="10" t="s">
        <v>219</v>
      </c>
      <c r="E75" s="21">
        <v>0</v>
      </c>
      <c r="F75" s="11">
        <v>1260.87</v>
      </c>
      <c r="G75" s="11">
        <v>0</v>
      </c>
      <c r="H75" s="33" t="e">
        <f>+G75/E75*100</f>
        <v>#DIV/0!</v>
      </c>
      <c r="I75" s="51">
        <v>0</v>
      </c>
    </row>
    <row r="76" spans="2:9" ht="12.75">
      <c r="B76" s="10" t="s">
        <v>48</v>
      </c>
      <c r="C76" s="10" t="s">
        <v>189</v>
      </c>
      <c r="D76" s="10" t="s">
        <v>49</v>
      </c>
      <c r="E76" s="21">
        <v>0</v>
      </c>
      <c r="F76" s="11">
        <v>1990.84</v>
      </c>
      <c r="G76" s="11">
        <v>254.94</v>
      </c>
      <c r="H76" s="33"/>
      <c r="I76" s="51"/>
    </row>
    <row r="77" spans="2:9" ht="12.75">
      <c r="B77" s="69">
        <v>3433</v>
      </c>
      <c r="C77" s="10" t="s">
        <v>231</v>
      </c>
      <c r="D77" s="10" t="s">
        <v>59</v>
      </c>
      <c r="E77" s="21">
        <v>0</v>
      </c>
      <c r="F77" s="11">
        <v>0</v>
      </c>
      <c r="G77" s="11">
        <v>124.53</v>
      </c>
      <c r="H77" s="33" t="e">
        <f>+G77/E77*100</f>
        <v>#DIV/0!</v>
      </c>
      <c r="I77" s="51" t="e">
        <f t="shared" si="5"/>
        <v>#DIV/0!</v>
      </c>
    </row>
    <row r="78" spans="2:9" ht="12.75" customHeight="1">
      <c r="B78" s="10" t="s">
        <v>84</v>
      </c>
      <c r="C78" s="10" t="s">
        <v>190</v>
      </c>
      <c r="D78" s="10" t="s">
        <v>85</v>
      </c>
      <c r="E78" s="21">
        <v>6719.89</v>
      </c>
      <c r="F78" s="11">
        <v>15926.74</v>
      </c>
      <c r="G78" s="11">
        <v>7536.1</v>
      </c>
      <c r="H78" s="33"/>
      <c r="I78" s="51">
        <f t="shared" si="5"/>
        <v>47.31727899118087</v>
      </c>
    </row>
    <row r="79" spans="2:9" ht="12.75" customHeight="1">
      <c r="B79" s="10" t="s">
        <v>69</v>
      </c>
      <c r="C79" s="10" t="s">
        <v>191</v>
      </c>
      <c r="D79" s="10" t="s">
        <v>70</v>
      </c>
      <c r="E79" s="21">
        <v>0</v>
      </c>
      <c r="F79" s="11">
        <v>1327.23</v>
      </c>
      <c r="G79" s="11">
        <v>0</v>
      </c>
      <c r="H79" s="33">
        <v>0</v>
      </c>
      <c r="I79" s="51">
        <f t="shared" si="5"/>
        <v>0</v>
      </c>
    </row>
    <row r="80" spans="2:9" ht="12.75">
      <c r="B80" s="10" t="s">
        <v>71</v>
      </c>
      <c r="C80" s="10" t="s">
        <v>192</v>
      </c>
      <c r="D80" s="10" t="s">
        <v>72</v>
      </c>
      <c r="E80" s="21">
        <v>71.01</v>
      </c>
      <c r="F80" s="11">
        <v>15926.74</v>
      </c>
      <c r="G80" s="11">
        <v>124.48</v>
      </c>
      <c r="H80" s="33">
        <f>+G80/E80*100</f>
        <v>175.2992536262498</v>
      </c>
      <c r="I80" s="51">
        <f t="shared" si="5"/>
        <v>0.781578653258608</v>
      </c>
    </row>
    <row r="81" spans="2:9" ht="12.75">
      <c r="B81" s="75" t="s">
        <v>87</v>
      </c>
      <c r="C81" s="76"/>
      <c r="D81" s="76"/>
      <c r="E81" s="20">
        <f>SUM(E82:E86)</f>
        <v>0</v>
      </c>
      <c r="F81" s="20">
        <f>SUM(F82:F86)</f>
        <v>1672.3100000000002</v>
      </c>
      <c r="G81" s="20">
        <f>SUM(G82:G86)</f>
        <v>2839.88</v>
      </c>
      <c r="H81" s="50" t="e">
        <f>+G81/E81*100</f>
        <v>#DIV/0!</v>
      </c>
      <c r="I81" s="64">
        <f t="shared" si="5"/>
        <v>169.81779693956264</v>
      </c>
    </row>
    <row r="82" spans="2:9" ht="12.75">
      <c r="B82" s="10" t="s">
        <v>11</v>
      </c>
      <c r="C82" s="10" t="s">
        <v>193</v>
      </c>
      <c r="D82" s="10" t="s">
        <v>12</v>
      </c>
      <c r="E82" s="21">
        <v>0</v>
      </c>
      <c r="F82" s="11">
        <v>1274.14</v>
      </c>
      <c r="G82" s="11">
        <v>451.35</v>
      </c>
      <c r="H82" s="33" t="e">
        <f>+G82/E82*100</f>
        <v>#DIV/0!</v>
      </c>
      <c r="I82" s="51">
        <f t="shared" si="5"/>
        <v>35.42389376363665</v>
      </c>
    </row>
    <row r="83" spans="2:10" ht="12.75" customHeight="1">
      <c r="B83" s="10" t="s">
        <v>17</v>
      </c>
      <c r="C83" s="10" t="s">
        <v>194</v>
      </c>
      <c r="D83" s="10" t="s">
        <v>18</v>
      </c>
      <c r="E83" s="21">
        <v>0</v>
      </c>
      <c r="F83" s="11">
        <v>132.72</v>
      </c>
      <c r="G83" s="11">
        <v>0</v>
      </c>
      <c r="H83" s="33"/>
      <c r="I83" s="51"/>
      <c r="J83" s="18"/>
    </row>
    <row r="84" spans="2:9" ht="12.75">
      <c r="B84" s="69">
        <v>3225</v>
      </c>
      <c r="C84" s="10" t="s">
        <v>138</v>
      </c>
      <c r="D84" s="10" t="s">
        <v>24</v>
      </c>
      <c r="E84" s="21">
        <v>0</v>
      </c>
      <c r="F84" s="11">
        <v>0</v>
      </c>
      <c r="G84" s="11">
        <v>0</v>
      </c>
      <c r="H84" s="33"/>
      <c r="I84" s="51"/>
    </row>
    <row r="85" spans="2:9" ht="12.75">
      <c r="B85" s="10" t="s">
        <v>48</v>
      </c>
      <c r="C85" s="10" t="s">
        <v>195</v>
      </c>
      <c r="D85" s="10" t="s">
        <v>49</v>
      </c>
      <c r="E85" s="21">
        <v>0</v>
      </c>
      <c r="F85" s="11">
        <v>0</v>
      </c>
      <c r="G85" s="11">
        <v>0</v>
      </c>
      <c r="H85" s="33"/>
      <c r="I85" s="51"/>
    </row>
    <row r="86" spans="2:9" ht="12.75" customHeight="1">
      <c r="B86" s="69">
        <v>4221</v>
      </c>
      <c r="C86" s="10" t="s">
        <v>233</v>
      </c>
      <c r="D86" s="10" t="s">
        <v>70</v>
      </c>
      <c r="E86" s="21">
        <v>0</v>
      </c>
      <c r="F86" s="11">
        <v>265.45</v>
      </c>
      <c r="G86" s="11">
        <v>2388.53</v>
      </c>
      <c r="H86" s="33"/>
      <c r="I86" s="51"/>
    </row>
    <row r="87" spans="2:9" ht="12.75">
      <c r="B87" s="75" t="s">
        <v>88</v>
      </c>
      <c r="C87" s="76"/>
      <c r="D87" s="76"/>
      <c r="E87" s="20">
        <f>+E88</f>
        <v>0</v>
      </c>
      <c r="F87" s="20">
        <f>+F88</f>
        <v>291.99</v>
      </c>
      <c r="G87" s="8">
        <v>0</v>
      </c>
      <c r="H87" s="12"/>
      <c r="I87" s="43"/>
    </row>
    <row r="88" spans="2:9" ht="12.75">
      <c r="B88" s="69">
        <v>3221</v>
      </c>
      <c r="C88" s="10" t="s">
        <v>139</v>
      </c>
      <c r="D88" s="10" t="s">
        <v>140</v>
      </c>
      <c r="E88" s="21">
        <v>0</v>
      </c>
      <c r="F88" s="11">
        <v>291.99</v>
      </c>
      <c r="G88" s="11">
        <v>0</v>
      </c>
      <c r="H88" s="11"/>
      <c r="I88" s="51"/>
    </row>
    <row r="89" spans="2:9" ht="12.75">
      <c r="B89" s="73" t="s">
        <v>89</v>
      </c>
      <c r="C89" s="74"/>
      <c r="D89" s="74"/>
      <c r="E89" s="22">
        <v>5453.18</v>
      </c>
      <c r="F89" s="13">
        <v>11507.06</v>
      </c>
      <c r="G89" s="13">
        <v>6572.09</v>
      </c>
      <c r="H89" s="13"/>
      <c r="I89" s="52"/>
    </row>
    <row r="90" spans="2:9" ht="12.75">
      <c r="B90" s="75" t="s">
        <v>90</v>
      </c>
      <c r="C90" s="76"/>
      <c r="D90" s="76"/>
      <c r="E90" s="20">
        <f>+E91</f>
        <v>5453.18</v>
      </c>
      <c r="F90" s="20">
        <f>+F91</f>
        <v>11507.06</v>
      </c>
      <c r="G90" s="20">
        <f>+G91</f>
        <v>6572.09</v>
      </c>
      <c r="H90" s="12">
        <f>+G90/E90*100</f>
        <v>120.51848646111077</v>
      </c>
      <c r="I90" s="64">
        <f>+G90/F90*100</f>
        <v>57.113545944837355</v>
      </c>
    </row>
    <row r="91" spans="2:9" ht="12.75">
      <c r="B91" s="10" t="s">
        <v>65</v>
      </c>
      <c r="C91" s="10" t="s">
        <v>141</v>
      </c>
      <c r="D91" s="10" t="s">
        <v>66</v>
      </c>
      <c r="E91" s="21">
        <v>5453.18</v>
      </c>
      <c r="F91" s="11">
        <v>11507.06</v>
      </c>
      <c r="G91" s="11">
        <v>6572.09</v>
      </c>
      <c r="H91" s="33">
        <f>+G91/E91*100</f>
        <v>120.51848646111077</v>
      </c>
      <c r="I91" s="51">
        <f>+G91/F91*100</f>
        <v>57.113545944837355</v>
      </c>
    </row>
    <row r="92" spans="2:9" ht="12.75">
      <c r="B92" s="73" t="s">
        <v>91</v>
      </c>
      <c r="C92" s="74"/>
      <c r="D92" s="74"/>
      <c r="E92" s="22"/>
      <c r="F92" s="13">
        <v>0</v>
      </c>
      <c r="G92" s="13">
        <v>0</v>
      </c>
      <c r="H92" s="13"/>
      <c r="I92" s="52"/>
    </row>
    <row r="93" spans="2:9" ht="12.75">
      <c r="B93" s="75" t="s">
        <v>8</v>
      </c>
      <c r="C93" s="76"/>
      <c r="D93" s="76"/>
      <c r="E93" s="20"/>
      <c r="F93" s="12">
        <v>0</v>
      </c>
      <c r="G93" s="8">
        <v>0</v>
      </c>
      <c r="H93" s="12"/>
      <c r="I93" s="43"/>
    </row>
    <row r="94" spans="2:9" ht="12.75" customHeight="1">
      <c r="B94" s="10" t="s">
        <v>69</v>
      </c>
      <c r="C94" s="10" t="s">
        <v>196</v>
      </c>
      <c r="D94" s="10" t="s">
        <v>70</v>
      </c>
      <c r="E94" s="21"/>
      <c r="F94" s="11">
        <v>0</v>
      </c>
      <c r="G94" s="11"/>
      <c r="H94" s="11"/>
      <c r="I94" s="51"/>
    </row>
    <row r="95" spans="2:9" ht="12.75">
      <c r="B95" s="73" t="s">
        <v>92</v>
      </c>
      <c r="C95" s="74"/>
      <c r="D95" s="74"/>
      <c r="E95" s="22"/>
      <c r="F95" s="13"/>
      <c r="G95" s="13"/>
      <c r="H95" s="13"/>
      <c r="I95" s="52"/>
    </row>
    <row r="96" spans="2:9" ht="12.75">
      <c r="B96" s="73" t="s">
        <v>5</v>
      </c>
      <c r="C96" s="74"/>
      <c r="D96" s="74"/>
      <c r="E96" s="22"/>
      <c r="F96" s="13"/>
      <c r="G96" s="13"/>
      <c r="H96" s="13"/>
      <c r="I96" s="52"/>
    </row>
    <row r="97" spans="2:9" ht="12.75">
      <c r="B97" s="73" t="s">
        <v>6</v>
      </c>
      <c r="C97" s="74"/>
      <c r="D97" s="74"/>
      <c r="E97" s="22"/>
      <c r="F97" s="13"/>
      <c r="G97" s="13"/>
      <c r="H97" s="13"/>
      <c r="I97" s="52"/>
    </row>
    <row r="98" spans="2:9" ht="12.75">
      <c r="B98" s="73" t="s">
        <v>93</v>
      </c>
      <c r="C98" s="74"/>
      <c r="D98" s="74"/>
      <c r="E98" s="22"/>
      <c r="F98" s="13"/>
      <c r="G98" s="13"/>
      <c r="H98" s="13"/>
      <c r="I98" s="52"/>
    </row>
    <row r="99" spans="2:9" ht="12.75">
      <c r="B99" s="75" t="s">
        <v>90</v>
      </c>
      <c r="C99" s="76"/>
      <c r="D99" s="76"/>
      <c r="E99" s="20">
        <f>+E100+E101+E102+E103+E104</f>
        <v>10360.21</v>
      </c>
      <c r="F99" s="20">
        <f>+F100+F101+F102+F103+F104</f>
        <v>31793.75</v>
      </c>
      <c r="G99" s="20">
        <f>+G100+G101+G102+G103+G104</f>
        <v>14409.85</v>
      </c>
      <c r="H99" s="12">
        <f>+G99/E99*100</f>
        <v>139.08839685682048</v>
      </c>
      <c r="I99" s="64">
        <f>+G99/F99*100</f>
        <v>45.32290151366228</v>
      </c>
    </row>
    <row r="100" spans="2:9" ht="12.75">
      <c r="B100" s="10" t="s">
        <v>75</v>
      </c>
      <c r="C100" s="10" t="s">
        <v>142</v>
      </c>
      <c r="D100" s="10" t="s">
        <v>94</v>
      </c>
      <c r="E100" s="21">
        <v>8818.1</v>
      </c>
      <c r="F100" s="11">
        <v>24885.53</v>
      </c>
      <c r="G100" s="11">
        <v>11468.91</v>
      </c>
      <c r="H100" s="33">
        <f>+G100/E100*100</f>
        <v>130.06101087535865</v>
      </c>
      <c r="I100" s="51">
        <f>+G100/F100*100</f>
        <v>46.0866616061623</v>
      </c>
    </row>
    <row r="101" spans="2:9" ht="12.75" customHeight="1">
      <c r="B101" s="10" t="s">
        <v>9</v>
      </c>
      <c r="C101" s="10" t="s">
        <v>143</v>
      </c>
      <c r="D101" s="10" t="s">
        <v>10</v>
      </c>
      <c r="E101" s="21">
        <v>0</v>
      </c>
      <c r="F101" s="11">
        <v>1990.84</v>
      </c>
      <c r="G101" s="11">
        <v>995.4</v>
      </c>
      <c r="H101" s="33" t="e">
        <f>+G101/E101*100</f>
        <v>#DIV/0!</v>
      </c>
      <c r="I101" s="51">
        <f>+G101/F101*100</f>
        <v>49.998995398927086</v>
      </c>
    </row>
    <row r="102" spans="2:9" ht="12.75" customHeight="1">
      <c r="B102" s="10" t="s">
        <v>63</v>
      </c>
      <c r="C102" s="10" t="s">
        <v>144</v>
      </c>
      <c r="D102" s="10" t="s">
        <v>64</v>
      </c>
      <c r="E102" s="21">
        <v>1455.04</v>
      </c>
      <c r="F102" s="11">
        <v>4114.41</v>
      </c>
      <c r="G102" s="11">
        <v>1892.44</v>
      </c>
      <c r="H102" s="33">
        <f>+G102/E102*100</f>
        <v>130.061029250055</v>
      </c>
      <c r="I102" s="51">
        <f>+G102/F102*100</f>
        <v>45.99541611069388</v>
      </c>
    </row>
    <row r="103" spans="2:9" ht="12.75" customHeight="1">
      <c r="B103" s="69">
        <v>32212</v>
      </c>
      <c r="C103" s="10" t="s">
        <v>227</v>
      </c>
      <c r="D103" s="10" t="s">
        <v>228</v>
      </c>
      <c r="E103" s="21">
        <v>0</v>
      </c>
      <c r="F103" s="11">
        <v>643.7</v>
      </c>
      <c r="G103" s="11">
        <v>0</v>
      </c>
      <c r="H103" s="33"/>
      <c r="I103" s="51"/>
    </row>
    <row r="104" spans="2:9" ht="12.75">
      <c r="B104" s="10" t="s">
        <v>11</v>
      </c>
      <c r="C104" s="10" t="s">
        <v>145</v>
      </c>
      <c r="D104" s="10" t="s">
        <v>95</v>
      </c>
      <c r="E104" s="21">
        <v>87.07</v>
      </c>
      <c r="F104" s="11">
        <v>159.27</v>
      </c>
      <c r="G104" s="11">
        <v>53.1</v>
      </c>
      <c r="H104" s="33">
        <f aca="true" t="shared" si="6" ref="H104:H110">+G104/E104*100</f>
        <v>60.98541403468474</v>
      </c>
      <c r="I104" s="51">
        <f aca="true" t="shared" si="7" ref="I104:I110">+G104/F104*100</f>
        <v>33.339611979657185</v>
      </c>
    </row>
    <row r="105" spans="2:9" ht="12.75">
      <c r="B105" s="73" t="s">
        <v>96</v>
      </c>
      <c r="C105" s="74"/>
      <c r="D105" s="74"/>
      <c r="E105" s="22">
        <f>+E106</f>
        <v>1962.04</v>
      </c>
      <c r="F105" s="13">
        <v>2734.09</v>
      </c>
      <c r="G105" s="13">
        <v>1475.43</v>
      </c>
      <c r="H105" s="37">
        <f t="shared" si="6"/>
        <v>75.1987727059591</v>
      </c>
      <c r="I105" s="65">
        <f t="shared" si="7"/>
        <v>53.96420746939567</v>
      </c>
    </row>
    <row r="106" spans="2:9" ht="12.75">
      <c r="B106" s="75" t="s">
        <v>90</v>
      </c>
      <c r="C106" s="76"/>
      <c r="D106" s="76"/>
      <c r="E106" s="20">
        <v>1962.04</v>
      </c>
      <c r="F106" s="20">
        <f>+F107</f>
        <v>2734.09</v>
      </c>
      <c r="G106" s="20">
        <f>+G107</f>
        <v>1475.43</v>
      </c>
      <c r="H106" s="12">
        <f t="shared" si="6"/>
        <v>75.1987727059591</v>
      </c>
      <c r="I106" s="64">
        <f t="shared" si="7"/>
        <v>53.96420746939567</v>
      </c>
    </row>
    <row r="107" spans="2:9" ht="12.75">
      <c r="B107" s="10" t="s">
        <v>65</v>
      </c>
      <c r="C107" s="10" t="s">
        <v>146</v>
      </c>
      <c r="D107" s="10" t="s">
        <v>66</v>
      </c>
      <c r="E107" s="21">
        <v>1962.04</v>
      </c>
      <c r="F107" s="11">
        <v>2734.09</v>
      </c>
      <c r="G107" s="36">
        <v>1475.43</v>
      </c>
      <c r="H107" s="33">
        <f t="shared" si="6"/>
        <v>75.1987727059591</v>
      </c>
      <c r="I107" s="44">
        <f t="shared" si="7"/>
        <v>53.96420746939567</v>
      </c>
    </row>
    <row r="108" spans="2:9" ht="12.75">
      <c r="B108" s="73" t="s">
        <v>97</v>
      </c>
      <c r="C108" s="74"/>
      <c r="D108" s="74"/>
      <c r="E108" s="22">
        <v>0</v>
      </c>
      <c r="F108" s="13">
        <v>265.45</v>
      </c>
      <c r="G108" s="13">
        <v>0</v>
      </c>
      <c r="H108" s="37" t="e">
        <f t="shared" si="6"/>
        <v>#DIV/0!</v>
      </c>
      <c r="I108" s="52">
        <f t="shared" si="7"/>
        <v>0</v>
      </c>
    </row>
    <row r="109" spans="2:9" ht="12.75">
      <c r="B109" s="75" t="s">
        <v>90</v>
      </c>
      <c r="C109" s="76"/>
      <c r="D109" s="76"/>
      <c r="E109" s="20">
        <f>+E110</f>
        <v>0</v>
      </c>
      <c r="F109" s="8">
        <v>265.45</v>
      </c>
      <c r="G109" s="20">
        <f>+G110</f>
        <v>0</v>
      </c>
      <c r="H109" s="12" t="e">
        <f t="shared" si="6"/>
        <v>#DIV/0!</v>
      </c>
      <c r="I109" s="64">
        <f t="shared" si="7"/>
        <v>0</v>
      </c>
    </row>
    <row r="110" spans="2:9" ht="12.75">
      <c r="B110" s="10" t="s">
        <v>65</v>
      </c>
      <c r="C110" s="10" t="s">
        <v>147</v>
      </c>
      <c r="D110" s="10" t="s">
        <v>66</v>
      </c>
      <c r="E110" s="21">
        <v>0</v>
      </c>
      <c r="F110" s="11">
        <v>265.45</v>
      </c>
      <c r="G110" s="11">
        <v>0</v>
      </c>
      <c r="H110" s="33" t="e">
        <f t="shared" si="6"/>
        <v>#DIV/0!</v>
      </c>
      <c r="I110" s="44">
        <f t="shared" si="7"/>
        <v>0</v>
      </c>
    </row>
    <row r="111" spans="2:9" ht="12.75">
      <c r="B111" s="9"/>
      <c r="C111" s="9"/>
      <c r="D111" s="9"/>
      <c r="E111" s="21"/>
      <c r="F111" s="9"/>
      <c r="G111" s="9"/>
      <c r="H111" s="34"/>
      <c r="I111" s="51"/>
    </row>
    <row r="112" spans="2:9" ht="12.75" customHeight="1">
      <c r="B112" s="73" t="s">
        <v>234</v>
      </c>
      <c r="C112" s="74"/>
      <c r="D112" s="74"/>
      <c r="E112" s="21"/>
      <c r="F112" s="9"/>
      <c r="G112" s="70">
        <v>36904.27</v>
      </c>
      <c r="H112" s="34"/>
      <c r="I112" s="51"/>
    </row>
    <row r="113" spans="2:9" ht="12.75" customHeight="1">
      <c r="B113" s="75" t="s">
        <v>74</v>
      </c>
      <c r="C113" s="76"/>
      <c r="D113" s="76"/>
      <c r="E113" s="21"/>
      <c r="F113" s="9"/>
      <c r="G113" s="70">
        <v>36904.27</v>
      </c>
      <c r="H113" s="34"/>
      <c r="I113" s="51"/>
    </row>
    <row r="114" spans="2:9" ht="12.75">
      <c r="B114" s="72">
        <v>3222</v>
      </c>
      <c r="C114" s="23" t="s">
        <v>235</v>
      </c>
      <c r="D114" s="71" t="s">
        <v>66</v>
      </c>
      <c r="E114" s="21"/>
      <c r="F114" s="9"/>
      <c r="G114" s="70">
        <v>36904.27</v>
      </c>
      <c r="H114" s="34"/>
      <c r="I114" s="51"/>
    </row>
    <row r="115" spans="2:9" ht="12.75">
      <c r="B115" s="9"/>
      <c r="C115" s="9"/>
      <c r="D115" s="9"/>
      <c r="E115" s="21"/>
      <c r="F115" s="9"/>
      <c r="G115" s="9"/>
      <c r="H115" s="34"/>
      <c r="I115" s="51"/>
    </row>
    <row r="116" spans="2:9" ht="12.75">
      <c r="B116" s="75" t="s">
        <v>236</v>
      </c>
      <c r="C116" s="76"/>
      <c r="D116" s="76"/>
      <c r="E116" s="21"/>
      <c r="F116" s="9"/>
      <c r="G116" s="9"/>
      <c r="H116" s="9"/>
      <c r="I116" s="23"/>
    </row>
    <row r="117" spans="2:9" ht="12.75">
      <c r="B117" s="72">
        <v>31111</v>
      </c>
      <c r="C117" s="23" t="s">
        <v>237</v>
      </c>
      <c r="D117" s="9"/>
      <c r="E117" s="23"/>
      <c r="F117" s="9"/>
      <c r="G117" s="23">
        <v>732.48</v>
      </c>
      <c r="H117" s="9"/>
      <c r="I117" s="9"/>
    </row>
    <row r="165" ht="12.75">
      <c r="E165" s="49" t="s">
        <v>197</v>
      </c>
    </row>
    <row r="184" spans="4:6" ht="12.75">
      <c r="D184" s="49" t="s">
        <v>126</v>
      </c>
      <c r="E184" s="49"/>
      <c r="F184" s="49" t="s">
        <v>127</v>
      </c>
    </row>
    <row r="211" ht="12.75">
      <c r="E211" s="49" t="s">
        <v>198</v>
      </c>
    </row>
    <row r="225" ht="12.75">
      <c r="E225" s="49"/>
    </row>
  </sheetData>
  <sheetProtection/>
  <mergeCells count="34">
    <mergeCell ref="B2:D2"/>
    <mergeCell ref="B3:D3"/>
    <mergeCell ref="B18:D18"/>
    <mergeCell ref="B17:D17"/>
    <mergeCell ref="B16:D16"/>
    <mergeCell ref="B4:I4"/>
    <mergeCell ref="B19:D19"/>
    <mergeCell ref="B53:D53"/>
    <mergeCell ref="D5:G5"/>
    <mergeCell ref="B15:D15"/>
    <mergeCell ref="B14:D14"/>
    <mergeCell ref="F7:F9"/>
    <mergeCell ref="B13:D13"/>
    <mergeCell ref="B45:D45"/>
    <mergeCell ref="B81:D81"/>
    <mergeCell ref="B62:D62"/>
    <mergeCell ref="B46:D46"/>
    <mergeCell ref="B87:D87"/>
    <mergeCell ref="B109:D109"/>
    <mergeCell ref="B108:D108"/>
    <mergeCell ref="B106:D106"/>
    <mergeCell ref="B105:D105"/>
    <mergeCell ref="B99:D99"/>
    <mergeCell ref="B89:D89"/>
    <mergeCell ref="B112:D112"/>
    <mergeCell ref="B113:D113"/>
    <mergeCell ref="B116:D116"/>
    <mergeCell ref="B90:D90"/>
    <mergeCell ref="B98:D98"/>
    <mergeCell ref="B96:D96"/>
    <mergeCell ref="B95:D95"/>
    <mergeCell ref="B97:D97"/>
    <mergeCell ref="B93:D93"/>
    <mergeCell ref="B92:D92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9"/>
  <sheetViews>
    <sheetView showGridLines="0" tabSelected="1" zoomScalePageLayoutView="0" workbookViewId="0" topLeftCell="A1">
      <selection activeCell="D61" sqref="D61"/>
    </sheetView>
  </sheetViews>
  <sheetFormatPr defaultColWidth="9.140625" defaultRowHeight="12.75"/>
  <cols>
    <col min="1" max="1" width="1.28515625" style="0" customWidth="1"/>
    <col min="2" max="2" width="9.00390625" style="0" customWidth="1"/>
    <col min="3" max="3" width="9.57421875" style="0" customWidth="1"/>
    <col min="4" max="4" width="33.57421875" style="0" customWidth="1"/>
    <col min="5" max="5" width="23.28125" style="0" customWidth="1"/>
    <col min="6" max="6" width="17.57421875" style="0" customWidth="1"/>
    <col min="7" max="7" width="17.7109375" style="0" customWidth="1"/>
    <col min="8" max="8" width="13.28125" style="0" customWidth="1"/>
    <col min="9" max="9" width="13.57421875" style="0" customWidth="1"/>
    <col min="10" max="10" width="10.28125" style="0" bestFit="1" customWidth="1"/>
    <col min="11" max="12" width="12.28125" style="0" bestFit="1" customWidth="1"/>
  </cols>
  <sheetData>
    <row r="2" spans="4:6" ht="34.5" customHeight="1">
      <c r="D2" s="42"/>
      <c r="E2" s="88" t="s">
        <v>230</v>
      </c>
      <c r="F2" s="88"/>
    </row>
    <row r="5" spans="2:9" ht="36" customHeight="1">
      <c r="B5" s="56" t="s">
        <v>0</v>
      </c>
      <c r="C5" s="56" t="s">
        <v>1</v>
      </c>
      <c r="D5" s="56" t="s">
        <v>98</v>
      </c>
      <c r="E5" s="56" t="s">
        <v>220</v>
      </c>
      <c r="F5" s="56" t="s">
        <v>224</v>
      </c>
      <c r="G5" s="56" t="s">
        <v>229</v>
      </c>
      <c r="H5" s="57" t="s">
        <v>128</v>
      </c>
      <c r="I5" s="57" t="s">
        <v>129</v>
      </c>
    </row>
    <row r="6" spans="2:12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58">
        <v>7</v>
      </c>
      <c r="I6" s="58">
        <v>8</v>
      </c>
      <c r="K6" s="38"/>
      <c r="L6" s="18"/>
    </row>
    <row r="7" spans="2:11" ht="14.25">
      <c r="B7" s="73" t="s">
        <v>3</v>
      </c>
      <c r="C7" s="74"/>
      <c r="D7" s="74"/>
      <c r="E7" s="59">
        <f>+E10+E15+E18+E26+E29+E35+E38+E42+E45+E48+E52</f>
        <v>690703.9600000003</v>
      </c>
      <c r="F7" s="60">
        <v>1523759.83</v>
      </c>
      <c r="G7" s="60">
        <f>+G10+G15+G18+G26+G35+G38+G42+G45+G48+G52+G55</f>
        <v>779196.6200000002</v>
      </c>
      <c r="H7" s="61">
        <f>+G7/E7*100</f>
        <v>112.81195202645138</v>
      </c>
      <c r="I7" s="61">
        <f>+G7/F7*100</f>
        <v>51.13644582689913</v>
      </c>
      <c r="J7" s="38"/>
      <c r="K7" s="18"/>
    </row>
    <row r="8" spans="2:12" ht="12.75">
      <c r="B8" s="73" t="s">
        <v>4</v>
      </c>
      <c r="C8" s="74"/>
      <c r="D8" s="74"/>
      <c r="E8" s="35"/>
      <c r="F8" s="13"/>
      <c r="G8" s="13"/>
      <c r="H8" s="53"/>
      <c r="I8" s="53"/>
      <c r="L8" s="18"/>
    </row>
    <row r="9" spans="2:9" ht="12.75">
      <c r="B9" s="73" t="s">
        <v>130</v>
      </c>
      <c r="C9" s="74"/>
      <c r="D9" s="74"/>
      <c r="E9" s="52"/>
      <c r="F9" s="13"/>
      <c r="G9" s="13"/>
      <c r="H9" s="53"/>
      <c r="I9" s="53"/>
    </row>
    <row r="10" spans="2:9" ht="12.75">
      <c r="B10" s="75" t="s">
        <v>61</v>
      </c>
      <c r="C10" s="76"/>
      <c r="D10" s="76"/>
      <c r="E10" s="12">
        <f>+E11+E12+E14</f>
        <v>3718.1</v>
      </c>
      <c r="F10" s="43">
        <f>+F11+F12+F13+F14</f>
        <v>3384.4300000000003</v>
      </c>
      <c r="G10" s="12">
        <f>+G11+G12+G14</f>
        <v>2317.41</v>
      </c>
      <c r="H10" s="43">
        <f>+G10/E10*100</f>
        <v>62.32780183427019</v>
      </c>
      <c r="I10" s="43">
        <f>+G10/F10*100</f>
        <v>68.47268225373251</v>
      </c>
    </row>
    <row r="11" spans="2:9" ht="12.75">
      <c r="B11" s="10" t="s">
        <v>99</v>
      </c>
      <c r="C11" s="10" t="s">
        <v>201</v>
      </c>
      <c r="D11" s="10" t="s">
        <v>100</v>
      </c>
      <c r="E11" s="11">
        <v>3718.1</v>
      </c>
      <c r="F11" s="11">
        <v>896.88</v>
      </c>
      <c r="G11" s="11">
        <v>2317.41</v>
      </c>
      <c r="H11" s="23"/>
      <c r="I11" s="23"/>
    </row>
    <row r="12" spans="2:9" ht="12.75">
      <c r="B12" s="10" t="s">
        <v>101</v>
      </c>
      <c r="C12" s="10" t="s">
        <v>102</v>
      </c>
      <c r="D12" s="10" t="s">
        <v>103</v>
      </c>
      <c r="E12" s="11">
        <v>0</v>
      </c>
      <c r="F12" s="11">
        <v>0</v>
      </c>
      <c r="G12" s="11">
        <v>0</v>
      </c>
      <c r="H12" s="23"/>
      <c r="I12" s="23"/>
    </row>
    <row r="13" spans="2:9" ht="12.75">
      <c r="B13" s="10" t="s">
        <v>101</v>
      </c>
      <c r="C13" s="10" t="s">
        <v>202</v>
      </c>
      <c r="D13" s="10" t="s">
        <v>104</v>
      </c>
      <c r="E13" s="11">
        <v>0</v>
      </c>
      <c r="F13" s="11">
        <v>2123.56</v>
      </c>
      <c r="G13" s="11">
        <v>0</v>
      </c>
      <c r="H13" s="23"/>
      <c r="I13" s="23"/>
    </row>
    <row r="14" spans="2:9" ht="12.75">
      <c r="B14" s="69">
        <v>9221</v>
      </c>
      <c r="C14" s="10" t="s">
        <v>212</v>
      </c>
      <c r="D14" s="10" t="s">
        <v>213</v>
      </c>
      <c r="E14" s="11"/>
      <c r="F14" s="11">
        <v>363.99</v>
      </c>
      <c r="G14" s="11">
        <v>0</v>
      </c>
      <c r="H14" s="23"/>
      <c r="I14" s="23"/>
    </row>
    <row r="15" spans="2:9" ht="12.75">
      <c r="B15" s="75" t="s">
        <v>73</v>
      </c>
      <c r="C15" s="76"/>
      <c r="D15" s="76"/>
      <c r="E15" s="43">
        <f>+E16+E17</f>
        <v>16875.31</v>
      </c>
      <c r="F15" s="43">
        <f>+F16+F17</f>
        <v>28734.49</v>
      </c>
      <c r="G15" s="12">
        <f>+G16+G17</f>
        <v>1037.02</v>
      </c>
      <c r="H15" s="43">
        <f>+G15/E15*100</f>
        <v>6.145190814272448</v>
      </c>
      <c r="I15" s="43">
        <f>+G15/F15*100</f>
        <v>3.6089730494607695</v>
      </c>
    </row>
    <row r="16" spans="2:9" ht="12.75">
      <c r="B16" s="10" t="s">
        <v>105</v>
      </c>
      <c r="C16" s="10" t="s">
        <v>203</v>
      </c>
      <c r="D16" s="10" t="s">
        <v>106</v>
      </c>
      <c r="E16" s="11">
        <v>16875.31</v>
      </c>
      <c r="F16" s="11">
        <v>28734.49</v>
      </c>
      <c r="G16" s="11">
        <v>1037.02</v>
      </c>
      <c r="H16" s="23"/>
      <c r="I16" s="43"/>
    </row>
    <row r="17" spans="2:9" ht="12.75">
      <c r="B17" s="69">
        <v>9221</v>
      </c>
      <c r="C17" s="10" t="s">
        <v>214</v>
      </c>
      <c r="D17" s="10" t="s">
        <v>213</v>
      </c>
      <c r="E17" s="11">
        <v>0</v>
      </c>
      <c r="F17" s="11">
        <v>0</v>
      </c>
      <c r="G17" s="11">
        <v>0</v>
      </c>
      <c r="H17" s="23"/>
      <c r="I17" s="23"/>
    </row>
    <row r="18" spans="2:9" ht="12.75">
      <c r="B18" s="75" t="s">
        <v>74</v>
      </c>
      <c r="C18" s="76"/>
      <c r="D18" s="76"/>
      <c r="E18" s="43">
        <f>+E19+E20+E21+E22+E23+E24</f>
        <v>609454.5100000001</v>
      </c>
      <c r="F18" s="43">
        <f>+F19+F20+F21+F22+F23+F24+F25</f>
        <v>1365664.6400000001</v>
      </c>
      <c r="G18" s="43">
        <f>+G19+G20+G21+G22+G23+G24</f>
        <v>672944.25</v>
      </c>
      <c r="H18" s="43">
        <f>+G18/E18*100</f>
        <v>110.41746987810457</v>
      </c>
      <c r="I18" s="43">
        <f>+G18/F18*100</f>
        <v>49.275951817863564</v>
      </c>
    </row>
    <row r="19" spans="2:9" ht="12.75">
      <c r="B19" s="10" t="s">
        <v>107</v>
      </c>
      <c r="C19" s="10" t="s">
        <v>204</v>
      </c>
      <c r="D19" s="10" t="s">
        <v>108</v>
      </c>
      <c r="E19" s="11">
        <v>0</v>
      </c>
      <c r="F19" s="11">
        <v>0</v>
      </c>
      <c r="G19" s="11">
        <v>0</v>
      </c>
      <c r="H19" s="44"/>
      <c r="I19" s="44"/>
    </row>
    <row r="20" spans="2:9" ht="22.5">
      <c r="B20" s="10" t="s">
        <v>109</v>
      </c>
      <c r="C20" s="10" t="s">
        <v>205</v>
      </c>
      <c r="D20" s="10" t="s">
        <v>110</v>
      </c>
      <c r="E20" s="11">
        <v>0</v>
      </c>
      <c r="F20" s="11">
        <v>0</v>
      </c>
      <c r="G20" s="11">
        <v>392.2</v>
      </c>
      <c r="H20" s="44"/>
      <c r="I20" s="44">
        <v>0</v>
      </c>
    </row>
    <row r="21" spans="2:11" ht="22.5">
      <c r="B21" s="10" t="s">
        <v>111</v>
      </c>
      <c r="C21" s="10" t="s">
        <v>206</v>
      </c>
      <c r="D21" s="10" t="s">
        <v>112</v>
      </c>
      <c r="E21" s="66">
        <v>10008.76</v>
      </c>
      <c r="F21" s="66">
        <v>26557.83</v>
      </c>
      <c r="G21" s="66">
        <v>14119.71</v>
      </c>
      <c r="H21" s="67">
        <f>+G21/E21*100</f>
        <v>141.07351959683317</v>
      </c>
      <c r="I21" s="67">
        <f>+G21/F21*100</f>
        <v>53.16590248525576</v>
      </c>
      <c r="K21" s="18"/>
    </row>
    <row r="22" spans="2:9" ht="22.5">
      <c r="B22" s="10" t="s">
        <v>111</v>
      </c>
      <c r="C22" s="10" t="s">
        <v>207</v>
      </c>
      <c r="D22" s="10" t="s">
        <v>120</v>
      </c>
      <c r="E22" s="11">
        <v>591313.56</v>
      </c>
      <c r="F22" s="11">
        <v>1303732.79</v>
      </c>
      <c r="G22" s="11">
        <v>658432.34</v>
      </c>
      <c r="H22" s="44"/>
      <c r="I22" s="44"/>
    </row>
    <row r="23" spans="2:9" ht="22.5">
      <c r="B23" s="10" t="s">
        <v>113</v>
      </c>
      <c r="C23" s="10" t="s">
        <v>208</v>
      </c>
      <c r="D23" s="10" t="s">
        <v>114</v>
      </c>
      <c r="E23" s="66">
        <v>71.01</v>
      </c>
      <c r="F23" s="66">
        <v>24486.7</v>
      </c>
      <c r="G23" s="66">
        <v>0</v>
      </c>
      <c r="H23" s="68">
        <v>0</v>
      </c>
      <c r="I23" s="68">
        <f>+G23/F23*100</f>
        <v>0</v>
      </c>
    </row>
    <row r="24" spans="2:9" ht="22.5">
      <c r="B24" s="10" t="s">
        <v>115</v>
      </c>
      <c r="C24" s="10" t="s">
        <v>209</v>
      </c>
      <c r="D24" s="10" t="s">
        <v>116</v>
      </c>
      <c r="E24" s="11">
        <v>8061.18</v>
      </c>
      <c r="F24" s="11">
        <v>8120.05</v>
      </c>
      <c r="G24" s="11">
        <v>0</v>
      </c>
      <c r="H24" s="44"/>
      <c r="I24" s="44">
        <f>+G24/F24*100</f>
        <v>0</v>
      </c>
    </row>
    <row r="25" spans="2:9" ht="12.75">
      <c r="B25" s="69">
        <v>9221</v>
      </c>
      <c r="C25" s="10" t="s">
        <v>215</v>
      </c>
      <c r="D25" s="10" t="s">
        <v>213</v>
      </c>
      <c r="E25" s="11"/>
      <c r="F25" s="11">
        <v>2767.27</v>
      </c>
      <c r="G25" s="11"/>
      <c r="H25" s="44"/>
      <c r="I25" s="44"/>
    </row>
    <row r="26" spans="2:9" ht="12.75">
      <c r="B26" s="75" t="s">
        <v>87</v>
      </c>
      <c r="C26" s="76"/>
      <c r="D26" s="76"/>
      <c r="E26" s="43">
        <f>+E27</f>
        <v>968.88</v>
      </c>
      <c r="F26" s="43">
        <f>+F27+F28</f>
        <v>1672.31</v>
      </c>
      <c r="G26" s="12">
        <f>+G27</f>
        <v>1698.93</v>
      </c>
      <c r="H26" s="43">
        <f>+G26/E26*100</f>
        <v>175.34988853108743</v>
      </c>
      <c r="I26" s="43">
        <f>+G26/F26*100</f>
        <v>101.5918101308968</v>
      </c>
    </row>
    <row r="27" spans="2:9" ht="12.75">
      <c r="B27" s="10" t="s">
        <v>117</v>
      </c>
      <c r="C27" s="10" t="s">
        <v>210</v>
      </c>
      <c r="D27" s="10" t="s">
        <v>118</v>
      </c>
      <c r="E27" s="11">
        <v>968.88</v>
      </c>
      <c r="F27" s="11">
        <v>1672.31</v>
      </c>
      <c r="G27" s="11">
        <v>1698.93</v>
      </c>
      <c r="H27" s="23"/>
      <c r="I27" s="23"/>
    </row>
    <row r="28" spans="2:9" ht="12.75">
      <c r="B28" s="69">
        <v>9221</v>
      </c>
      <c r="C28" s="10" t="s">
        <v>216</v>
      </c>
      <c r="D28" s="10" t="s">
        <v>213</v>
      </c>
      <c r="E28" s="11"/>
      <c r="F28" s="11">
        <v>0</v>
      </c>
      <c r="G28" s="11"/>
      <c r="H28" s="23"/>
      <c r="I28" s="23"/>
    </row>
    <row r="29" spans="2:9" ht="12.75">
      <c r="B29" s="75" t="s">
        <v>88</v>
      </c>
      <c r="C29" s="76"/>
      <c r="D29" s="76"/>
      <c r="E29" s="43">
        <v>0</v>
      </c>
      <c r="F29" s="8">
        <v>291.99</v>
      </c>
      <c r="G29" s="12">
        <v>0</v>
      </c>
      <c r="H29" s="54"/>
      <c r="I29" s="54"/>
    </row>
    <row r="30" spans="2:9" ht="12.75">
      <c r="B30" s="69">
        <v>7211</v>
      </c>
      <c r="C30" s="10" t="s">
        <v>199</v>
      </c>
      <c r="D30" s="10" t="s">
        <v>200</v>
      </c>
      <c r="E30" s="11">
        <v>0</v>
      </c>
      <c r="F30" s="11">
        <v>291.99</v>
      </c>
      <c r="G30" s="11">
        <v>0</v>
      </c>
      <c r="H30" s="23"/>
      <c r="I30" s="23"/>
    </row>
    <row r="31" spans="2:9" ht="12.75">
      <c r="B31" s="69">
        <v>9221</v>
      </c>
      <c r="C31" s="10" t="s">
        <v>217</v>
      </c>
      <c r="D31" s="10" t="s">
        <v>213</v>
      </c>
      <c r="E31" s="11">
        <v>0</v>
      </c>
      <c r="F31" s="11">
        <v>0</v>
      </c>
      <c r="G31" s="11"/>
      <c r="H31" s="23"/>
      <c r="I31" s="23"/>
    </row>
    <row r="32" spans="2:9" ht="12.75">
      <c r="B32" s="89" t="s">
        <v>5</v>
      </c>
      <c r="C32" s="90"/>
      <c r="D32" s="90"/>
      <c r="E32" s="63"/>
      <c r="F32" s="40"/>
      <c r="G32" s="40"/>
      <c r="H32" s="55"/>
      <c r="I32" s="55"/>
    </row>
    <row r="33" spans="2:9" ht="12.75">
      <c r="B33" s="89" t="s">
        <v>6</v>
      </c>
      <c r="C33" s="90"/>
      <c r="D33" s="90"/>
      <c r="E33" s="63"/>
      <c r="F33" s="40"/>
      <c r="G33" s="40"/>
      <c r="H33" s="55"/>
      <c r="I33" s="55"/>
    </row>
    <row r="34" spans="2:9" ht="12.75">
      <c r="B34" s="89" t="s">
        <v>60</v>
      </c>
      <c r="C34" s="90"/>
      <c r="D34" s="90"/>
      <c r="E34" s="63"/>
      <c r="F34" s="40"/>
      <c r="G34" s="40"/>
      <c r="H34" s="55"/>
      <c r="I34" s="55"/>
    </row>
    <row r="35" spans="2:9" ht="12.75">
      <c r="B35" s="75" t="s">
        <v>74</v>
      </c>
      <c r="C35" s="76"/>
      <c r="D35" s="76"/>
      <c r="E35" s="43">
        <f>+E36</f>
        <v>0</v>
      </c>
      <c r="F35" s="12">
        <v>0</v>
      </c>
      <c r="G35" s="8">
        <f>+G36</f>
        <v>0</v>
      </c>
      <c r="H35" s="8">
        <f>+H36</f>
        <v>0</v>
      </c>
      <c r="I35" s="8">
        <f>+I36</f>
        <v>0</v>
      </c>
    </row>
    <row r="36" spans="2:9" ht="22.5">
      <c r="B36" s="10" t="s">
        <v>111</v>
      </c>
      <c r="C36" s="10" t="s">
        <v>119</v>
      </c>
      <c r="D36" s="10" t="s">
        <v>120</v>
      </c>
      <c r="E36" s="11">
        <v>0</v>
      </c>
      <c r="F36" s="11">
        <v>0</v>
      </c>
      <c r="G36" s="11"/>
      <c r="H36" s="44">
        <v>0</v>
      </c>
      <c r="I36" s="44">
        <v>0</v>
      </c>
    </row>
    <row r="37" spans="2:9" ht="12.75">
      <c r="B37" s="39"/>
      <c r="C37" s="41" t="s">
        <v>122</v>
      </c>
      <c r="D37" s="39"/>
      <c r="E37" s="63"/>
      <c r="F37" s="55"/>
      <c r="G37" s="55"/>
      <c r="H37" s="55"/>
      <c r="I37" s="55"/>
    </row>
    <row r="38" spans="2:9" ht="12.75" customHeight="1">
      <c r="B38" s="75" t="s">
        <v>90</v>
      </c>
      <c r="C38" s="76"/>
      <c r="D38" s="76"/>
      <c r="E38" s="20">
        <f>+E39</f>
        <v>12956.53</v>
      </c>
      <c r="F38" s="20">
        <f>+F39</f>
        <v>31793.75</v>
      </c>
      <c r="G38" s="8">
        <f>+G39</f>
        <v>18387.81</v>
      </c>
      <c r="H38" s="12">
        <f>+G38/E38*100</f>
        <v>141.91924844074762</v>
      </c>
      <c r="I38" s="43">
        <f>+G38/F38*100</f>
        <v>57.83466876351484</v>
      </c>
    </row>
    <row r="39" spans="2:9" ht="12.75">
      <c r="B39" s="9"/>
      <c r="C39" s="9"/>
      <c r="D39" s="9"/>
      <c r="E39" s="51">
        <v>12956.53</v>
      </c>
      <c r="F39" s="70">
        <v>31793.75</v>
      </c>
      <c r="G39" s="70">
        <v>18387.81</v>
      </c>
      <c r="H39" s="33">
        <f>+G39/E39*100</f>
        <v>141.91924844074762</v>
      </c>
      <c r="I39" s="44">
        <f>+G39/F39*100</f>
        <v>57.83466876351484</v>
      </c>
    </row>
    <row r="40" spans="2:9" ht="12.75">
      <c r="B40" s="9"/>
      <c r="C40" s="9"/>
      <c r="D40" s="9"/>
      <c r="E40" s="51"/>
      <c r="F40" s="23"/>
      <c r="G40" s="23"/>
      <c r="H40" s="23"/>
      <c r="I40" s="23"/>
    </row>
    <row r="41" spans="2:9" ht="12.75" customHeight="1">
      <c r="B41" s="73" t="s">
        <v>96</v>
      </c>
      <c r="C41" s="74"/>
      <c r="D41" s="74"/>
      <c r="E41" s="22">
        <f>+E42</f>
        <v>1962.17</v>
      </c>
      <c r="F41" s="13">
        <v>2734.09</v>
      </c>
      <c r="G41" s="13">
        <f>+G42</f>
        <v>1475.43</v>
      </c>
      <c r="H41" s="37">
        <f aca="true" t="shared" si="0" ref="H41:H46">+G41/E41*100</f>
        <v>75.19379054821957</v>
      </c>
      <c r="I41" s="52">
        <f aca="true" t="shared" si="1" ref="I41:I46">+G41/F41*100</f>
        <v>53.96420746939567</v>
      </c>
    </row>
    <row r="42" spans="2:9" ht="12.75" customHeight="1">
      <c r="B42" s="75" t="s">
        <v>90</v>
      </c>
      <c r="C42" s="76"/>
      <c r="D42" s="76"/>
      <c r="E42" s="20">
        <f>+E43</f>
        <v>1962.17</v>
      </c>
      <c r="F42" s="12">
        <v>2734.09</v>
      </c>
      <c r="G42" s="8">
        <f>+G43</f>
        <v>1475.43</v>
      </c>
      <c r="H42" s="12">
        <f t="shared" si="0"/>
        <v>75.19379054821957</v>
      </c>
      <c r="I42" s="43">
        <f t="shared" si="1"/>
        <v>53.96420746939567</v>
      </c>
    </row>
    <row r="43" spans="2:9" ht="12.75">
      <c r="B43" s="10">
        <v>6711</v>
      </c>
      <c r="C43" s="10"/>
      <c r="D43" s="10"/>
      <c r="E43" s="21">
        <v>1962.17</v>
      </c>
      <c r="F43" s="11">
        <v>2734.09</v>
      </c>
      <c r="G43" s="36">
        <v>1475.43</v>
      </c>
      <c r="H43" s="33">
        <f t="shared" si="0"/>
        <v>75.19379054821957</v>
      </c>
      <c r="I43" s="44">
        <f t="shared" si="1"/>
        <v>53.96420746939567</v>
      </c>
    </row>
    <row r="44" spans="2:9" ht="12.75" customHeight="1">
      <c r="B44" s="73" t="s">
        <v>97</v>
      </c>
      <c r="C44" s="74"/>
      <c r="D44" s="74"/>
      <c r="E44" s="22">
        <f>+E45</f>
        <v>0</v>
      </c>
      <c r="F44" s="13">
        <v>265.45</v>
      </c>
      <c r="G44" s="13">
        <v>0</v>
      </c>
      <c r="H44" s="37" t="e">
        <f t="shared" si="0"/>
        <v>#DIV/0!</v>
      </c>
      <c r="I44" s="52">
        <f t="shared" si="1"/>
        <v>0</v>
      </c>
    </row>
    <row r="45" spans="2:9" ht="12.75" customHeight="1">
      <c r="B45" s="75" t="s">
        <v>90</v>
      </c>
      <c r="C45" s="76"/>
      <c r="D45" s="76"/>
      <c r="E45" s="20">
        <f>+E46</f>
        <v>0</v>
      </c>
      <c r="F45" s="8">
        <v>265.45</v>
      </c>
      <c r="G45" s="8">
        <v>0</v>
      </c>
      <c r="H45" s="12" t="e">
        <f t="shared" si="0"/>
        <v>#DIV/0!</v>
      </c>
      <c r="I45" s="43">
        <f t="shared" si="1"/>
        <v>0</v>
      </c>
    </row>
    <row r="46" spans="2:9" ht="12.75">
      <c r="B46" s="10">
        <v>6711</v>
      </c>
      <c r="C46" s="10"/>
      <c r="D46" s="10"/>
      <c r="E46" s="21">
        <v>0</v>
      </c>
      <c r="F46" s="11">
        <v>265.45</v>
      </c>
      <c r="G46" s="11">
        <v>0</v>
      </c>
      <c r="H46" s="33" t="e">
        <f t="shared" si="0"/>
        <v>#DIV/0!</v>
      </c>
      <c r="I46" s="44">
        <f t="shared" si="1"/>
        <v>0</v>
      </c>
    </row>
    <row r="47" spans="2:9" ht="12.75">
      <c r="B47" s="9"/>
      <c r="C47" s="9"/>
      <c r="D47" s="9"/>
      <c r="E47" s="51"/>
      <c r="F47" s="23"/>
      <c r="G47" s="23"/>
      <c r="H47" s="23"/>
      <c r="I47" s="23"/>
    </row>
    <row r="48" spans="2:9" ht="12.75" customHeight="1">
      <c r="B48" s="75" t="s">
        <v>8</v>
      </c>
      <c r="C48" s="76"/>
      <c r="D48" s="76"/>
      <c r="E48" s="24">
        <f>+E49</f>
        <v>39231.8</v>
      </c>
      <c r="F48" s="24">
        <f>+F49</f>
        <v>77711.62</v>
      </c>
      <c r="G48" s="8">
        <f>+G49</f>
        <v>42001.35</v>
      </c>
      <c r="H48" s="12">
        <f>+G48/E48*100</f>
        <v>107.05945177126716</v>
      </c>
      <c r="I48" s="43">
        <f>+G48/F48*100</f>
        <v>54.04770869530194</v>
      </c>
    </row>
    <row r="49" spans="2:9" ht="12.75">
      <c r="B49" s="23">
        <v>6711</v>
      </c>
      <c r="C49" s="9"/>
      <c r="D49" s="9"/>
      <c r="E49" s="51">
        <v>39231.8</v>
      </c>
      <c r="F49" s="70">
        <v>77711.62</v>
      </c>
      <c r="G49" s="70">
        <v>42001.35</v>
      </c>
      <c r="H49" s="23"/>
      <c r="I49" s="23"/>
    </row>
    <row r="50" spans="2:9" ht="12.75">
      <c r="B50" s="9"/>
      <c r="C50" s="9"/>
      <c r="D50" s="9"/>
      <c r="E50" s="51"/>
      <c r="F50" s="23"/>
      <c r="G50" s="23"/>
      <c r="H50" s="23"/>
      <c r="I50" s="23"/>
    </row>
    <row r="51" spans="2:9" ht="12.75" customHeight="1">
      <c r="B51" s="73" t="s">
        <v>89</v>
      </c>
      <c r="C51" s="74"/>
      <c r="D51" s="74"/>
      <c r="E51" s="22"/>
      <c r="F51" s="13">
        <v>11507.06</v>
      </c>
      <c r="G51" s="13"/>
      <c r="H51" s="13"/>
      <c r="I51" s="52"/>
    </row>
    <row r="52" spans="2:9" ht="12.75" customHeight="1">
      <c r="B52" s="75" t="s">
        <v>90</v>
      </c>
      <c r="C52" s="76"/>
      <c r="D52" s="76"/>
      <c r="E52" s="20">
        <f>+E53</f>
        <v>5536.66</v>
      </c>
      <c r="F52" s="12">
        <v>11507.06</v>
      </c>
      <c r="G52" s="8">
        <f>+G53</f>
        <v>6653.53</v>
      </c>
      <c r="H52" s="12">
        <f>+G52/E52*100</f>
        <v>120.1722699244671</v>
      </c>
      <c r="I52" s="43">
        <f>+G52/F52*100</f>
        <v>57.82128536741792</v>
      </c>
    </row>
    <row r="53" spans="2:9" ht="12.75">
      <c r="B53" s="10">
        <v>6711</v>
      </c>
      <c r="C53" s="10"/>
      <c r="D53" s="10"/>
      <c r="E53" s="21">
        <v>5536.66</v>
      </c>
      <c r="F53" s="11">
        <v>11507.06</v>
      </c>
      <c r="G53" s="11">
        <v>6653.53</v>
      </c>
      <c r="H53" s="33">
        <f>+G53/E53*100</f>
        <v>120.1722699244671</v>
      </c>
      <c r="I53" s="51">
        <f>+G53/F53*100</f>
        <v>57.82128536741792</v>
      </c>
    </row>
    <row r="54" spans="2:9" ht="12.75" customHeight="1">
      <c r="B54" s="73" t="s">
        <v>89</v>
      </c>
      <c r="C54" s="74"/>
      <c r="D54" s="74"/>
      <c r="E54" s="21"/>
      <c r="F54" s="11"/>
      <c r="G54" s="11"/>
      <c r="H54" s="33"/>
      <c r="I54" s="51" t="e">
        <f>+G54/F54*100</f>
        <v>#DIV/0!</v>
      </c>
    </row>
    <row r="55" spans="2:9" ht="12.75">
      <c r="B55" s="75" t="s">
        <v>90</v>
      </c>
      <c r="C55" s="76"/>
      <c r="D55" s="76"/>
      <c r="E55" s="21"/>
      <c r="F55" s="11"/>
      <c r="G55" s="11">
        <v>32680.89</v>
      </c>
      <c r="H55" s="33" t="e">
        <f>+G55/E55*100</f>
        <v>#DIV/0!</v>
      </c>
      <c r="I55" s="51" t="e">
        <f>+G55/F55*100</f>
        <v>#DIV/0!</v>
      </c>
    </row>
    <row r="56" spans="2:9" ht="12.75">
      <c r="B56" s="23">
        <v>3222</v>
      </c>
      <c r="C56" s="9"/>
      <c r="D56" s="9"/>
      <c r="E56" s="21"/>
      <c r="F56" s="11"/>
      <c r="G56" s="11">
        <v>32680.89</v>
      </c>
      <c r="H56" s="33" t="e">
        <f>+G56/E56*100</f>
        <v>#DIV/0!</v>
      </c>
      <c r="I56" s="51" t="e">
        <f>+G56/F56*100</f>
        <v>#DIV/0!</v>
      </c>
    </row>
    <row r="79" ht="12.75">
      <c r="E79" t="s">
        <v>123</v>
      </c>
    </row>
  </sheetData>
  <sheetProtection/>
  <mergeCells count="23">
    <mergeCell ref="B52:D52"/>
    <mergeCell ref="B38:D38"/>
    <mergeCell ref="B41:D41"/>
    <mergeCell ref="B42:D42"/>
    <mergeCell ref="B44:D44"/>
    <mergeCell ref="B45:D45"/>
    <mergeCell ref="B48:D48"/>
    <mergeCell ref="B8:D8"/>
    <mergeCell ref="B9:D9"/>
    <mergeCell ref="B10:D10"/>
    <mergeCell ref="B15:D15"/>
    <mergeCell ref="B18:D18"/>
    <mergeCell ref="B51:D51"/>
    <mergeCell ref="B54:D54"/>
    <mergeCell ref="B55:D55"/>
    <mergeCell ref="E2:F2"/>
    <mergeCell ref="B26:D26"/>
    <mergeCell ref="B29:D29"/>
    <mergeCell ref="B32:D32"/>
    <mergeCell ref="B33:D33"/>
    <mergeCell ref="B34:D34"/>
    <mergeCell ref="B35:D35"/>
    <mergeCell ref="B7:D7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2021-02-08T07:10:14Z</dcterms:created>
  <dcterms:modified xsi:type="dcterms:W3CDTF">2023-07-12T07:17:17Z</dcterms:modified>
  <cp:category/>
  <cp:version/>
  <cp:contentType/>
  <cp:contentStatus/>
</cp:coreProperties>
</file>